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60" windowWidth="15192" windowHeight="11640"/>
  </bookViews>
  <sheets>
    <sheet name="Resultat -16" sheetId="8" r:id="rId1"/>
    <sheet name="Resultat -15" sheetId="7" r:id="rId2"/>
    <sheet name="Resultat -14" sheetId="6" r:id="rId3"/>
    <sheet name="Resultat -13" sheetId="5" r:id="rId4"/>
    <sheet name="Resultat -12" sheetId="4" r:id="rId5"/>
    <sheet name="Resultat -11" sheetId="1" r:id="rId6"/>
    <sheet name="Blad2" sheetId="2" r:id="rId7"/>
    <sheet name="Blad3" sheetId="3" r:id="rId8"/>
  </sheets>
  <definedNames>
    <definedName name="_xlnm.Print_Area" localSheetId="2">'Resultat -14'!$A$1:$K$68</definedName>
    <definedName name="_xlnm.Print_Area" localSheetId="1">'Resultat -15'!$A$1:$I$68</definedName>
    <definedName name="_xlnm.Print_Area" localSheetId="0">'Resultat -16'!$A$1:$I$68</definedName>
  </definedNames>
  <calcPr calcId="145621"/>
</workbook>
</file>

<file path=xl/calcChain.xml><?xml version="1.0" encoding="utf-8"?>
<calcChain xmlns="http://schemas.openxmlformats.org/spreadsheetml/2006/main">
  <c r="F56" i="8" l="1"/>
  <c r="F58" i="8" s="1"/>
  <c r="F48" i="8"/>
  <c r="H26" i="8"/>
  <c r="H18" i="8"/>
  <c r="F18" i="8"/>
  <c r="D58" i="8"/>
  <c r="D48" i="8"/>
  <c r="H32" i="8"/>
  <c r="F32" i="8"/>
  <c r="F34" i="8" s="1"/>
  <c r="F39" i="8" s="1"/>
  <c r="D32" i="8"/>
  <c r="J31" i="8"/>
  <c r="J30" i="8"/>
  <c r="J29" i="8"/>
  <c r="J28" i="8"/>
  <c r="J27" i="8"/>
  <c r="J26" i="8"/>
  <c r="J25" i="8"/>
  <c r="J24" i="8"/>
  <c r="D18" i="8"/>
  <c r="J32" i="8" l="1"/>
  <c r="D34" i="8"/>
  <c r="D39" i="8" s="1"/>
  <c r="D66" i="8" s="1"/>
  <c r="F66" i="8"/>
  <c r="F68" i="8" s="1"/>
  <c r="H34" i="8"/>
  <c r="H39" i="8" s="1"/>
  <c r="D56" i="7"/>
  <c r="D58" i="7" s="1"/>
  <c r="D62" i="7"/>
  <c r="D26" i="7"/>
  <c r="D32" i="7" s="1"/>
  <c r="D34" i="7" s="1"/>
  <c r="D39" i="7" s="1"/>
  <c r="D64" i="7" s="1"/>
  <c r="F58" i="7"/>
  <c r="F48" i="7"/>
  <c r="F32" i="7"/>
  <c r="F18" i="7"/>
  <c r="F34" i="7" s="1"/>
  <c r="F39" i="7" s="1"/>
  <c r="F64" i="7" s="1"/>
  <c r="F66" i="7" s="1"/>
  <c r="D48" i="7"/>
  <c r="H32" i="7"/>
  <c r="J31" i="7"/>
  <c r="J30" i="7"/>
  <c r="J29" i="7"/>
  <c r="J28" i="7"/>
  <c r="J27" i="7"/>
  <c r="J25" i="7"/>
  <c r="J24" i="7"/>
  <c r="H18" i="7"/>
  <c r="D18" i="7"/>
  <c r="J39" i="8" l="1"/>
  <c r="D68" i="8"/>
  <c r="J34" i="8"/>
  <c r="J26" i="7"/>
  <c r="J32" i="7"/>
  <c r="F68" i="7"/>
  <c r="D66" i="7"/>
  <c r="D68" i="7" s="1"/>
  <c r="H34" i="7"/>
  <c r="D62" i="6"/>
  <c r="J25" i="6"/>
  <c r="J26" i="6"/>
  <c r="J27" i="6"/>
  <c r="J28" i="6"/>
  <c r="J29" i="6"/>
  <c r="J30" i="6"/>
  <c r="J31" i="6"/>
  <c r="J24" i="6"/>
  <c r="J34" i="7" l="1"/>
  <c r="H39" i="7"/>
  <c r="J39" i="7" s="1"/>
  <c r="F58" i="6"/>
  <c r="F48" i="6"/>
  <c r="F32" i="6"/>
  <c r="F18" i="6"/>
  <c r="F34" i="6" s="1"/>
  <c r="F39" i="6" s="1"/>
  <c r="F64" i="6" s="1"/>
  <c r="D58" i="6"/>
  <c r="D48" i="6"/>
  <c r="H32" i="6"/>
  <c r="D32" i="6"/>
  <c r="H18" i="6"/>
  <c r="D18" i="6"/>
  <c r="J32" i="6" l="1"/>
  <c r="F66" i="6"/>
  <c r="F68" i="6" s="1"/>
  <c r="D34" i="6"/>
  <c r="H34" i="6"/>
  <c r="H39" i="6" s="1"/>
  <c r="D65" i="5"/>
  <c r="D69" i="5"/>
  <c r="D55" i="5"/>
  <c r="D39" i="6" l="1"/>
  <c r="J34" i="6"/>
  <c r="H43" i="5"/>
  <c r="H19" i="5"/>
  <c r="H38" i="5" s="1"/>
  <c r="D64" i="6" l="1"/>
  <c r="D66" i="6" s="1"/>
  <c r="D68" i="6" s="1"/>
  <c r="J39" i="6"/>
  <c r="H36" i="5"/>
  <c r="D36" i="5"/>
  <c r="D19" i="5"/>
  <c r="J73" i="5"/>
  <c r="F69" i="5"/>
  <c r="J65" i="5"/>
  <c r="J75" i="5" s="1"/>
  <c r="F65" i="5"/>
  <c r="F75" i="5" s="1"/>
  <c r="J55" i="5"/>
  <c r="F55" i="5"/>
  <c r="L36" i="5"/>
  <c r="J36" i="5"/>
  <c r="F36" i="5"/>
  <c r="L19" i="5"/>
  <c r="L38" i="5" s="1"/>
  <c r="J19" i="5"/>
  <c r="J38" i="5" s="1"/>
  <c r="J43" i="5" s="1"/>
  <c r="F14" i="5"/>
  <c r="F19" i="5" s="1"/>
  <c r="D68" i="4"/>
  <c r="F71" i="4"/>
  <c r="D14" i="4"/>
  <c r="F64" i="4"/>
  <c r="D64" i="4"/>
  <c r="D54" i="4"/>
  <c r="F54" i="4"/>
  <c r="D36" i="4"/>
  <c r="D19" i="4"/>
  <c r="F36" i="4"/>
  <c r="F19" i="4"/>
  <c r="F38" i="4" s="1"/>
  <c r="F43" i="4" s="1"/>
  <c r="H36" i="4"/>
  <c r="H19" i="4"/>
  <c r="H38" i="4" s="1"/>
  <c r="C36" i="1"/>
  <c r="C19" i="1"/>
  <c r="C38" i="1" s="1"/>
  <c r="E19" i="1"/>
  <c r="E36" i="1"/>
  <c r="E38" i="1" s="1"/>
  <c r="F38" i="5" l="1"/>
  <c r="F43" i="5" s="1"/>
  <c r="F71" i="5" s="1"/>
  <c r="F73" i="5" s="1"/>
  <c r="D38" i="5"/>
  <c r="D43" i="5" s="1"/>
  <c r="D71" i="5" s="1"/>
  <c r="D73" i="5" s="1"/>
  <c r="D75" i="5" s="1"/>
  <c r="F73" i="4"/>
  <c r="D38" i="4"/>
  <c r="D43" i="4" l="1"/>
  <c r="D69" i="4" s="1"/>
  <c r="D71" i="4" s="1"/>
  <c r="D73" i="4" s="1"/>
</calcChain>
</file>

<file path=xl/comments1.xml><?xml version="1.0" encoding="utf-8"?>
<comments xmlns="http://schemas.openxmlformats.org/spreadsheetml/2006/main">
  <authors>
    <author>Anneli Petersson</author>
  </authors>
  <commentList>
    <comment ref="F2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ink diverse present sopning
</t>
        </r>
      </text>
    </comment>
    <comment ref="H2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ink diverse present sopning
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arvoden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arvoden</t>
        </r>
      </text>
    </comment>
  </commentList>
</comments>
</file>

<file path=xl/comments2.xml><?xml version="1.0" encoding="utf-8"?>
<comments xmlns="http://schemas.openxmlformats.org/spreadsheetml/2006/main">
  <authors>
    <author>Anneli Petersson</author>
  </authors>
  <commentList>
    <comment ref="D2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ink diverse present sopning
</t>
        </r>
      </text>
    </comment>
    <comment ref="F2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ink diverse present sopning
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arvoden</t>
        </r>
      </text>
    </comment>
    <comment ref="F5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arvoden</t>
        </r>
      </text>
    </comment>
  </commentList>
</comments>
</file>

<file path=xl/comments3.xml><?xml version="1.0" encoding="utf-8"?>
<comments xmlns="http://schemas.openxmlformats.org/spreadsheetml/2006/main">
  <authors>
    <author>Anneli Petersson</author>
  </authors>
  <commentList>
    <comment ref="D2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ink diverse present sopning
</t>
        </r>
      </text>
    </comment>
    <comment ref="D56" authorId="0">
      <text>
        <r>
          <rPr>
            <b/>
            <sz val="9"/>
            <color indexed="81"/>
            <rFont val="Tahoma"/>
            <family val="2"/>
          </rPr>
          <t>Anneli Petersson:</t>
        </r>
        <r>
          <rPr>
            <sz val="9"/>
            <color indexed="81"/>
            <rFont val="Tahoma"/>
            <family val="2"/>
          </rPr>
          <t xml:space="preserve">
arvoden</t>
        </r>
      </text>
    </comment>
  </commentList>
</comments>
</file>

<file path=xl/comments4.xml><?xml version="1.0" encoding="utf-8"?>
<comments xmlns="http://schemas.openxmlformats.org/spreadsheetml/2006/main">
  <authors>
    <author>anneli</author>
  </authors>
  <commentList>
    <comment ref="F31" authorId="0">
      <text>
        <r>
          <rPr>
            <b/>
            <sz val="9"/>
            <color indexed="81"/>
            <rFont val="Tahoma"/>
            <family val="2"/>
          </rPr>
          <t>anneli:</t>
        </r>
        <r>
          <rPr>
            <sz val="9"/>
            <color indexed="81"/>
            <rFont val="Tahoma"/>
            <family val="2"/>
          </rPr>
          <t xml:space="preserve">
avser 2011 samt 2012
</t>
        </r>
      </text>
    </comment>
  </commentList>
</comments>
</file>

<file path=xl/comments5.xml><?xml version="1.0" encoding="utf-8"?>
<comments xmlns="http://schemas.openxmlformats.org/spreadsheetml/2006/main">
  <authors>
    <author>anneli</author>
  </authors>
  <commentList>
    <comment ref="D31" authorId="0">
      <text>
        <r>
          <rPr>
            <b/>
            <sz val="9"/>
            <color indexed="81"/>
            <rFont val="Tahoma"/>
            <family val="2"/>
          </rPr>
          <t>anneli:</t>
        </r>
        <r>
          <rPr>
            <sz val="9"/>
            <color indexed="81"/>
            <rFont val="Tahoma"/>
            <family val="2"/>
          </rPr>
          <t xml:space="preserve">
avser 2011 samt 2012
</t>
        </r>
      </text>
    </comment>
  </commentList>
</comments>
</file>

<file path=xl/sharedStrings.xml><?xml version="1.0" encoding="utf-8"?>
<sst xmlns="http://schemas.openxmlformats.org/spreadsheetml/2006/main" count="253" uniqueCount="75">
  <si>
    <t>Andebode Andra Samfällighetsförening</t>
  </si>
  <si>
    <t>Intäkt/Kostnader</t>
  </si>
  <si>
    <t>Bilvärmare</t>
  </si>
  <si>
    <t>Medlemsavg</t>
  </si>
  <si>
    <t>Avg reparationsfond</t>
  </si>
  <si>
    <t>Totala intäkter</t>
  </si>
  <si>
    <t>Ränta</t>
  </si>
  <si>
    <t>INTÄKTER</t>
  </si>
  <si>
    <t>KOSTNADER</t>
  </si>
  <si>
    <t>Elkostnader</t>
  </si>
  <si>
    <t>Vår/Höststädning</t>
  </si>
  <si>
    <t>Snöröjning</t>
  </si>
  <si>
    <t>Årsmöte</t>
  </si>
  <si>
    <t>Förbrukningsmaterial</t>
  </si>
  <si>
    <t>Försäkringar</t>
  </si>
  <si>
    <t>Arvoden</t>
  </si>
  <si>
    <t>Administration</t>
  </si>
  <si>
    <t>Rep.-och Underhåll</t>
  </si>
  <si>
    <t>Totala kostnader</t>
  </si>
  <si>
    <t xml:space="preserve">Årets resultat </t>
  </si>
  <si>
    <t>förs till reparationsfond</t>
  </si>
  <si>
    <t>RESULTATRÄKNING 2011</t>
  </si>
  <si>
    <t>Budget 2011</t>
  </si>
  <si>
    <t>Utfall 2011</t>
  </si>
  <si>
    <t>Avg slamspolning</t>
  </si>
  <si>
    <t>Slamspolning</t>
  </si>
  <si>
    <t>Budget 2012</t>
  </si>
  <si>
    <t>reparation garageport</t>
  </si>
  <si>
    <t xml:space="preserve">RESULTATRÄKNING </t>
  </si>
  <si>
    <t xml:space="preserve">Balansräkning </t>
  </si>
  <si>
    <t>Utfall 2012</t>
  </si>
  <si>
    <t>Tillgångar</t>
  </si>
  <si>
    <t>Plusgiro</t>
  </si>
  <si>
    <t>Nordea</t>
  </si>
  <si>
    <t>Swedbank pm konto</t>
  </si>
  <si>
    <t>Summa tillgångar</t>
  </si>
  <si>
    <t>Prel bilvärmaravgift 2013</t>
  </si>
  <si>
    <t>Prel avgifter 2013</t>
  </si>
  <si>
    <t>Skulder och Eget Kapital</t>
  </si>
  <si>
    <t>Upplupna kostnader</t>
  </si>
  <si>
    <t>Summa Skulder</t>
  </si>
  <si>
    <t>Eget Kapital</t>
  </si>
  <si>
    <t>Reparationfond</t>
  </si>
  <si>
    <t>Årets resultat</t>
  </si>
  <si>
    <t>Summa Eget kapital</t>
  </si>
  <si>
    <t>Summa skulder och eget kapital</t>
  </si>
  <si>
    <t>Avsättning rep fond</t>
  </si>
  <si>
    <t>Utnyttjad rep fond</t>
  </si>
  <si>
    <t>Årets resultat före avs rep fond</t>
  </si>
  <si>
    <t>Andeboda Andra Samfällighetsförening</t>
  </si>
  <si>
    <t>Utfall 2013</t>
  </si>
  <si>
    <t>Budget 2013</t>
  </si>
  <si>
    <t>Handelsbanken</t>
  </si>
  <si>
    <t xml:space="preserve">Prel avgifter </t>
  </si>
  <si>
    <t xml:space="preserve">Prel bilvärmaravgift </t>
  </si>
  <si>
    <t>Balanserat resultat</t>
  </si>
  <si>
    <t>Utfall 2014</t>
  </si>
  <si>
    <t>Budget 2014</t>
  </si>
  <si>
    <t>Årsmöte/Städdagar</t>
  </si>
  <si>
    <t>avv.budget</t>
  </si>
  <si>
    <t>Administration/bankavgifter</t>
  </si>
  <si>
    <t>RESULTATRÄKNING 2014</t>
  </si>
  <si>
    <t>Balansräkning 2014-12-31</t>
  </si>
  <si>
    <t>kommentar</t>
  </si>
  <si>
    <t>service garageportar</t>
  </si>
  <si>
    <t>Årets resultat före rep fond</t>
  </si>
  <si>
    <t>Budget 2015</t>
  </si>
  <si>
    <t>Utfall 2015</t>
  </si>
  <si>
    <t>Balansräkning 2015-12-31</t>
  </si>
  <si>
    <t>RESULTATRÄKNING 2015</t>
  </si>
  <si>
    <t>Budget 2016</t>
  </si>
  <si>
    <t>Balansräkning 2016-12-31</t>
  </si>
  <si>
    <t>Utfall 2016</t>
  </si>
  <si>
    <t>Förinbet avgifter</t>
  </si>
  <si>
    <t>RESULTATRÄKNING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</si>
</sst>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b/>
      <sz val="11"/>
      <name val="Arial"/>
      <family val="2"/>
    </font>
    <font>
      <b/>
      <u/>
      <sz val="11"/>
      <name val="Arial"/>
      <family val="2"/>
    </font>
    <font>
      <sz val="11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i/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0" fillId="0" borderId="0" xfId="0" applyAlignment="1">
      <alignment horizontal="right"/>
    </xf>
    <xf numFmtId="0" fontId="5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1" fillId="0" borderId="0" xfId="0" applyFont="1" applyAlignment="1">
      <alignment horizontal="right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/>
    <xf numFmtId="3" fontId="0" fillId="0" borderId="0" xfId="0" applyNumberFormat="1" applyAlignment="1">
      <alignment horizontal="center"/>
    </xf>
    <xf numFmtId="3" fontId="5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3" fontId="0" fillId="0" borderId="0" xfId="0" applyNumberFormat="1" applyFont="1" applyAlignment="1">
      <alignment horizontal="center"/>
    </xf>
    <xf numFmtId="0" fontId="12" fillId="0" borderId="0" xfId="0" applyFont="1"/>
    <xf numFmtId="0" fontId="2" fillId="0" borderId="1" xfId="0" applyFont="1" applyBorder="1"/>
    <xf numFmtId="0" fontId="0" fillId="0" borderId="1" xfId="0" applyBorder="1"/>
    <xf numFmtId="3" fontId="2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3" fontId="0" fillId="0" borderId="0" xfId="0" applyNumberFormat="1" applyBorder="1" applyAlignment="1">
      <alignment horizontal="center"/>
    </xf>
    <xf numFmtId="3" fontId="2" fillId="0" borderId="0" xfId="0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3" fontId="13" fillId="0" borderId="0" xfId="0" applyNumberFormat="1" applyFont="1" applyAlignment="1">
      <alignment horizontal="center"/>
    </xf>
    <xf numFmtId="3" fontId="14" fillId="0" borderId="0" xfId="0" applyNumberFormat="1" applyFont="1" applyAlignment="1">
      <alignment horizontal="center"/>
    </xf>
    <xf numFmtId="0" fontId="13" fillId="0" borderId="0" xfId="0" applyFont="1"/>
    <xf numFmtId="0" fontId="0" fillId="0" borderId="0" xfId="0" applyBorder="1"/>
    <xf numFmtId="0" fontId="9" fillId="0" borderId="0" xfId="0" applyFont="1" applyBorder="1"/>
    <xf numFmtId="0" fontId="6" fillId="0" borderId="0" xfId="0" applyFont="1" applyBorder="1" applyAlignment="1">
      <alignment horizontal="center"/>
    </xf>
    <xf numFmtId="0" fontId="15" fillId="0" borderId="0" xfId="0" applyFont="1" applyAlignment="1">
      <alignment wrapText="1"/>
    </xf>
    <xf numFmtId="0" fontId="0" fillId="0" borderId="0" xfId="0" applyAlignme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5"/>
  <sheetViews>
    <sheetView tabSelected="1" zoomScaleNormal="100" workbookViewId="0">
      <selection activeCell="B6" sqref="B6"/>
    </sheetView>
  </sheetViews>
  <sheetFormatPr defaultRowHeight="13.2" x14ac:dyDescent="0.25"/>
  <cols>
    <col min="2" max="2" width="13.44140625" customWidth="1"/>
    <col min="3" max="3" width="3.21875" customWidth="1"/>
    <col min="4" max="4" width="12.5546875" style="10" bestFit="1" customWidth="1"/>
    <col min="5" max="5" width="1.5546875" customWidth="1"/>
    <col min="6" max="6" width="12.5546875" style="10" bestFit="1" customWidth="1"/>
    <col min="7" max="7" width="1.88671875" style="10" customWidth="1"/>
    <col min="8" max="8" width="11" style="10" customWidth="1"/>
    <col min="9" max="9" width="1.44140625" style="10" customWidth="1"/>
    <col min="10" max="10" width="9.5546875" style="10" customWidth="1"/>
    <col min="12" max="12" width="12.5546875" style="10" bestFit="1" customWidth="1"/>
    <col min="13" max="13" width="5.44140625" style="10" customWidth="1"/>
    <col min="14" max="14" width="11" style="10" customWidth="1"/>
    <col min="15" max="15" width="8.88671875" style="10"/>
    <col min="16" max="16" width="12.5546875" style="10" bestFit="1" customWidth="1"/>
    <col min="17" max="17" width="8.88671875" style="10"/>
    <col min="18" max="18" width="10.5546875" style="10" bestFit="1" customWidth="1"/>
    <col min="20" max="20" width="12.33203125" bestFit="1" customWidth="1"/>
  </cols>
  <sheetData>
    <row r="1" spans="1:20" x14ac:dyDescent="0.25">
      <c r="A1" s="16" t="s">
        <v>49</v>
      </c>
    </row>
    <row r="5" spans="1:20" ht="15.6" x14ac:dyDescent="0.3">
      <c r="B5" s="2" t="s">
        <v>74</v>
      </c>
      <c r="C5" s="2"/>
      <c r="E5" s="2"/>
      <c r="G5" s="11"/>
      <c r="K5" s="2"/>
      <c r="M5" s="11"/>
      <c r="O5" s="11"/>
      <c r="Q5" s="11"/>
    </row>
    <row r="9" spans="1:20" ht="13.8" x14ac:dyDescent="0.25">
      <c r="A9" s="3" t="s">
        <v>1</v>
      </c>
      <c r="D9" s="14" t="s">
        <v>72</v>
      </c>
      <c r="F9" s="14" t="s">
        <v>70</v>
      </c>
      <c r="G9" s="15"/>
      <c r="H9" s="14" t="s">
        <v>67</v>
      </c>
      <c r="I9" s="14"/>
      <c r="J9" s="14"/>
      <c r="L9" s="14"/>
      <c r="M9" s="15"/>
      <c r="N9" s="14"/>
      <c r="O9" s="15"/>
      <c r="P9" s="14"/>
      <c r="Q9" s="15"/>
      <c r="R9" s="14"/>
      <c r="T9" s="3"/>
    </row>
    <row r="10" spans="1:20" x14ac:dyDescent="0.25">
      <c r="A10" s="3"/>
      <c r="D10" s="12"/>
      <c r="F10" s="12"/>
      <c r="H10" s="12"/>
      <c r="I10" s="12"/>
      <c r="J10" s="12"/>
      <c r="L10" s="12"/>
      <c r="N10" s="12"/>
      <c r="P10" s="12"/>
      <c r="R10" s="12"/>
      <c r="T10" s="3"/>
    </row>
    <row r="11" spans="1:20" ht="15.6" x14ac:dyDescent="0.3">
      <c r="A11" s="2" t="s">
        <v>7</v>
      </c>
      <c r="D11" s="12"/>
      <c r="F11" s="12"/>
      <c r="H11" s="12"/>
      <c r="I11" s="12"/>
      <c r="J11" s="12"/>
      <c r="L11" s="12"/>
      <c r="N11" s="12"/>
      <c r="P11" s="12"/>
      <c r="R11" s="12"/>
      <c r="T11" s="3"/>
    </row>
    <row r="13" spans="1:20" x14ac:dyDescent="0.25">
      <c r="A13" t="s">
        <v>2</v>
      </c>
      <c r="D13" s="17">
        <v>8800</v>
      </c>
      <c r="F13" s="17">
        <v>8800</v>
      </c>
      <c r="G13" s="17"/>
      <c r="H13" s="17">
        <v>10600</v>
      </c>
      <c r="I13" s="17"/>
      <c r="J13" s="17"/>
      <c r="L13" s="17"/>
      <c r="M13" s="17"/>
      <c r="N13" s="17"/>
      <c r="O13" s="17"/>
      <c r="P13" s="17"/>
      <c r="Q13" s="17"/>
      <c r="R13" s="17"/>
      <c r="T13" s="4"/>
    </row>
    <row r="14" spans="1:20" x14ac:dyDescent="0.25">
      <c r="A14" t="s">
        <v>3</v>
      </c>
      <c r="D14" s="17">
        <v>96600</v>
      </c>
      <c r="F14" s="17">
        <v>96600</v>
      </c>
      <c r="G14" s="17"/>
      <c r="H14" s="17">
        <v>96600</v>
      </c>
      <c r="I14" s="17"/>
      <c r="J14" s="17"/>
      <c r="L14" s="17"/>
      <c r="M14" s="17"/>
      <c r="N14" s="17"/>
      <c r="O14" s="17"/>
      <c r="P14" s="17"/>
      <c r="Q14" s="17"/>
      <c r="R14" s="17"/>
      <c r="T14" s="4"/>
    </row>
    <row r="15" spans="1:20" x14ac:dyDescent="0.25">
      <c r="A15" t="s">
        <v>4</v>
      </c>
      <c r="D15" s="17">
        <v>36800</v>
      </c>
      <c r="F15" s="17">
        <v>36800</v>
      </c>
      <c r="G15" s="17"/>
      <c r="H15" s="17">
        <v>36800</v>
      </c>
      <c r="I15" s="17"/>
      <c r="J15" s="17"/>
      <c r="L15" s="17"/>
      <c r="M15" s="17"/>
      <c r="N15" s="17"/>
      <c r="O15" s="17"/>
      <c r="P15" s="17"/>
      <c r="Q15" s="17"/>
      <c r="R15" s="17"/>
      <c r="T15" s="4"/>
    </row>
    <row r="16" spans="1:20" x14ac:dyDescent="0.25">
      <c r="A16" t="s">
        <v>6</v>
      </c>
      <c r="D16" s="18"/>
      <c r="F16" s="18"/>
      <c r="G16" s="17"/>
      <c r="H16" s="18"/>
      <c r="I16" s="18"/>
      <c r="J16" s="18"/>
      <c r="L16" s="18"/>
      <c r="M16" s="17"/>
      <c r="N16" s="18"/>
      <c r="O16" s="17"/>
      <c r="P16" s="18"/>
      <c r="Q16" s="17"/>
      <c r="R16" s="18"/>
      <c r="T16" s="5"/>
    </row>
    <row r="17" spans="1:20" x14ac:dyDescent="0.25">
      <c r="D17" s="17"/>
      <c r="F17" s="17"/>
      <c r="G17" s="17"/>
      <c r="H17" s="17"/>
      <c r="I17" s="17"/>
      <c r="J17" s="17"/>
      <c r="L17" s="17"/>
      <c r="M17" s="17"/>
      <c r="N17" s="17"/>
      <c r="O17" s="17"/>
      <c r="P17" s="17"/>
      <c r="Q17" s="17"/>
      <c r="R17" s="17"/>
      <c r="T17" s="4"/>
    </row>
    <row r="18" spans="1:20" x14ac:dyDescent="0.25">
      <c r="A18" s="1" t="s">
        <v>5</v>
      </c>
      <c r="D18" s="19">
        <f>SUM(D13:D17)</f>
        <v>142200</v>
      </c>
      <c r="F18" s="19">
        <f>SUM(F13:F17)</f>
        <v>142200</v>
      </c>
      <c r="G18" s="17"/>
      <c r="H18" s="19">
        <f>SUM(H13:H17)</f>
        <v>144000</v>
      </c>
      <c r="I18" s="19"/>
      <c r="J18" s="19"/>
      <c r="L18" s="19"/>
      <c r="M18" s="17"/>
      <c r="N18" s="19"/>
      <c r="O18" s="17"/>
      <c r="P18" s="19"/>
      <c r="Q18" s="17"/>
      <c r="R18" s="19"/>
      <c r="T18" s="7"/>
    </row>
    <row r="19" spans="1:20" x14ac:dyDescent="0.25">
      <c r="D19" s="17"/>
      <c r="F19" s="17"/>
      <c r="G19" s="17"/>
      <c r="H19" s="17"/>
      <c r="I19" s="17"/>
      <c r="J19" s="17"/>
      <c r="L19" s="17"/>
      <c r="M19" s="17"/>
      <c r="N19" s="17"/>
      <c r="O19" s="17"/>
      <c r="P19" s="17"/>
      <c r="Q19" s="17"/>
      <c r="R19" s="17"/>
    </row>
    <row r="20" spans="1:20" x14ac:dyDescent="0.25">
      <c r="D20" s="17"/>
      <c r="F20" s="17"/>
      <c r="G20" s="17"/>
      <c r="H20" s="17"/>
      <c r="I20" s="17"/>
      <c r="J20" s="17"/>
      <c r="L20" s="17"/>
      <c r="M20" s="17"/>
      <c r="N20" s="17"/>
      <c r="O20" s="17"/>
      <c r="P20" s="17"/>
      <c r="Q20" s="17"/>
      <c r="R20" s="17"/>
    </row>
    <row r="21" spans="1:20" x14ac:dyDescent="0.25">
      <c r="D21" s="17"/>
      <c r="F21" s="17"/>
      <c r="G21" s="17"/>
      <c r="H21" s="17"/>
      <c r="I21" s="17"/>
      <c r="J21" s="17"/>
      <c r="L21" s="17"/>
      <c r="M21" s="17"/>
      <c r="N21" s="17"/>
      <c r="O21" s="17"/>
      <c r="P21" s="17"/>
      <c r="Q21" s="17"/>
      <c r="R21" s="17"/>
    </row>
    <row r="22" spans="1:20" ht="15.6" x14ac:dyDescent="0.3">
      <c r="A22" s="2" t="s">
        <v>8</v>
      </c>
      <c r="D22" s="17"/>
      <c r="F22" s="17"/>
      <c r="G22" s="17"/>
      <c r="H22" s="17"/>
      <c r="I22" s="17"/>
      <c r="J22" s="17"/>
      <c r="L22" s="17"/>
      <c r="M22" s="17"/>
      <c r="N22" s="17"/>
      <c r="O22" s="17"/>
      <c r="P22" s="17"/>
      <c r="Q22" s="17"/>
      <c r="R22" s="17"/>
    </row>
    <row r="23" spans="1:20" x14ac:dyDescent="0.25">
      <c r="D23" s="17"/>
      <c r="F23" s="17"/>
      <c r="G23" s="17"/>
      <c r="H23" s="17"/>
      <c r="I23" s="17"/>
      <c r="J23" s="30" t="s">
        <v>59</v>
      </c>
      <c r="K23" s="32" t="s">
        <v>63</v>
      </c>
      <c r="L23" s="17"/>
      <c r="M23" s="17"/>
      <c r="N23" s="17"/>
      <c r="O23" s="17"/>
      <c r="P23" s="17"/>
      <c r="Q23" s="17"/>
      <c r="R23" s="17"/>
    </row>
    <row r="24" spans="1:20" x14ac:dyDescent="0.25">
      <c r="A24" t="s">
        <v>9</v>
      </c>
      <c r="D24" s="17">
        <v>23993</v>
      </c>
      <c r="F24" s="17">
        <v>25000</v>
      </c>
      <c r="G24" s="17"/>
      <c r="H24" s="17">
        <v>23443</v>
      </c>
      <c r="I24" s="17"/>
      <c r="J24" s="30">
        <f>H24-D24</f>
        <v>-550</v>
      </c>
      <c r="L24" s="17"/>
      <c r="M24" s="17"/>
      <c r="N24" s="17"/>
      <c r="O24" s="17"/>
      <c r="P24" s="17"/>
      <c r="Q24" s="17"/>
      <c r="R24" s="17"/>
      <c r="T24" s="4"/>
    </row>
    <row r="25" spans="1:20" x14ac:dyDescent="0.25">
      <c r="A25" t="s">
        <v>11</v>
      </c>
      <c r="D25" s="17">
        <v>32177</v>
      </c>
      <c r="F25" s="17">
        <v>40000</v>
      </c>
      <c r="G25" s="17"/>
      <c r="H25" s="17">
        <v>45042</v>
      </c>
      <c r="I25" s="17"/>
      <c r="J25" s="30">
        <f t="shared" ref="J25:J39" si="0">H25-D25</f>
        <v>12865</v>
      </c>
      <c r="L25" s="17"/>
      <c r="M25" s="17"/>
      <c r="N25" s="17"/>
      <c r="O25" s="17"/>
      <c r="P25" s="17"/>
      <c r="Q25" s="17"/>
      <c r="R25" s="17"/>
      <c r="T25" s="4"/>
    </row>
    <row r="26" spans="1:20" x14ac:dyDescent="0.25">
      <c r="A26" t="s">
        <v>58</v>
      </c>
      <c r="D26" s="17">
        <v>7780</v>
      </c>
      <c r="F26" s="17">
        <v>7500</v>
      </c>
      <c r="G26" s="17"/>
      <c r="H26" s="17">
        <f>6459+959</f>
        <v>7418</v>
      </c>
      <c r="I26" s="17"/>
      <c r="J26" s="30">
        <f t="shared" si="0"/>
        <v>-362</v>
      </c>
      <c r="L26" s="17"/>
      <c r="M26" s="17"/>
      <c r="N26" s="17"/>
      <c r="O26" s="17"/>
      <c r="P26" s="17"/>
      <c r="Q26" s="17"/>
      <c r="R26" s="17"/>
      <c r="T26" s="4"/>
    </row>
    <row r="27" spans="1:20" x14ac:dyDescent="0.25">
      <c r="A27" t="s">
        <v>13</v>
      </c>
      <c r="D27" s="17"/>
      <c r="F27" s="17">
        <v>1000</v>
      </c>
      <c r="G27" s="17"/>
      <c r="H27" s="17">
        <v>544</v>
      </c>
      <c r="I27" s="17"/>
      <c r="J27" s="30">
        <f t="shared" si="0"/>
        <v>544</v>
      </c>
      <c r="L27" s="17"/>
      <c r="M27" s="17"/>
      <c r="N27" s="17"/>
      <c r="O27" s="17"/>
      <c r="P27" s="17"/>
      <c r="Q27" s="17"/>
      <c r="R27" s="17"/>
      <c r="T27" s="4"/>
    </row>
    <row r="28" spans="1:20" x14ac:dyDescent="0.25">
      <c r="A28" t="s">
        <v>14</v>
      </c>
      <c r="D28" s="17">
        <v>3662</v>
      </c>
      <c r="F28" s="17">
        <v>3700</v>
      </c>
      <c r="G28" s="17"/>
      <c r="H28" s="17">
        <v>3494</v>
      </c>
      <c r="I28" s="17"/>
      <c r="J28" s="30">
        <f t="shared" si="0"/>
        <v>-168</v>
      </c>
      <c r="L28" s="17"/>
      <c r="M28" s="17"/>
      <c r="N28" s="17"/>
      <c r="O28" s="17"/>
      <c r="P28" s="17"/>
      <c r="Q28" s="17"/>
      <c r="R28" s="17"/>
      <c r="T28" s="4"/>
    </row>
    <row r="29" spans="1:20" x14ac:dyDescent="0.25">
      <c r="A29" t="s">
        <v>15</v>
      </c>
      <c r="D29" s="17">
        <v>5498</v>
      </c>
      <c r="F29" s="17">
        <v>5498</v>
      </c>
      <c r="G29" s="17"/>
      <c r="H29" s="17">
        <v>5498</v>
      </c>
      <c r="I29" s="17"/>
      <c r="J29" s="30">
        <f t="shared" si="0"/>
        <v>0</v>
      </c>
      <c r="L29" s="17"/>
      <c r="M29" s="17"/>
      <c r="N29" s="17"/>
      <c r="O29" s="17"/>
      <c r="P29" s="17"/>
      <c r="Q29" s="17"/>
      <c r="R29" s="17"/>
      <c r="T29" s="4"/>
    </row>
    <row r="30" spans="1:20" x14ac:dyDescent="0.25">
      <c r="A30" t="s">
        <v>60</v>
      </c>
      <c r="D30" s="17">
        <v>3600</v>
      </c>
      <c r="F30" s="17">
        <v>4500</v>
      </c>
      <c r="G30" s="17"/>
      <c r="H30" s="17">
        <v>4573</v>
      </c>
      <c r="I30" s="17"/>
      <c r="J30" s="30">
        <f t="shared" si="0"/>
        <v>973</v>
      </c>
      <c r="K30" s="36"/>
      <c r="L30" s="17"/>
      <c r="M30" s="17"/>
      <c r="N30" s="17"/>
      <c r="O30" s="17"/>
      <c r="P30" s="17"/>
      <c r="Q30" s="17"/>
      <c r="R30" s="17"/>
      <c r="T30" s="4"/>
    </row>
    <row r="31" spans="1:20" x14ac:dyDescent="0.25">
      <c r="A31" t="s">
        <v>17</v>
      </c>
      <c r="D31" s="20">
        <v>8450</v>
      </c>
      <c r="F31" s="20">
        <v>15000</v>
      </c>
      <c r="G31" s="17"/>
      <c r="H31" s="20">
        <v>11582</v>
      </c>
      <c r="I31" s="20"/>
      <c r="J31" s="30">
        <f t="shared" si="0"/>
        <v>3132</v>
      </c>
      <c r="K31" s="37"/>
      <c r="L31" s="20"/>
      <c r="M31" s="17"/>
      <c r="N31" s="20"/>
      <c r="O31" s="17"/>
      <c r="P31" s="20"/>
      <c r="Q31" s="17"/>
      <c r="R31" s="20"/>
      <c r="T31" s="9"/>
    </row>
    <row r="32" spans="1:20" x14ac:dyDescent="0.25">
      <c r="A32" s="1" t="s">
        <v>18</v>
      </c>
      <c r="D32" s="19">
        <f>SUM(D24:D31)</f>
        <v>85160</v>
      </c>
      <c r="F32" s="19">
        <f>SUM(F24:F31)</f>
        <v>102198</v>
      </c>
      <c r="G32" s="17"/>
      <c r="H32" s="19">
        <f>SUM(H24:H31)</f>
        <v>101594</v>
      </c>
      <c r="I32" s="19"/>
      <c r="J32" s="31">
        <f t="shared" si="0"/>
        <v>16434</v>
      </c>
      <c r="K32" s="37"/>
      <c r="L32" s="19"/>
      <c r="M32" s="17"/>
      <c r="N32" s="19"/>
      <c r="O32" s="17"/>
      <c r="P32" s="19"/>
      <c r="Q32" s="17"/>
      <c r="R32" s="19"/>
      <c r="T32" s="8"/>
    </row>
    <row r="33" spans="1:20" x14ac:dyDescent="0.25">
      <c r="D33" s="17"/>
      <c r="F33" s="17"/>
      <c r="G33" s="17"/>
      <c r="H33" s="17"/>
      <c r="I33" s="17"/>
      <c r="J33" s="31"/>
      <c r="L33" s="17"/>
      <c r="M33" s="17"/>
      <c r="N33" s="17"/>
      <c r="O33" s="17"/>
      <c r="P33" s="17"/>
      <c r="Q33" s="17"/>
      <c r="R33" s="17"/>
    </row>
    <row r="34" spans="1:20" x14ac:dyDescent="0.25">
      <c r="A34" s="1" t="s">
        <v>65</v>
      </c>
      <c r="D34" s="19">
        <f>SUM(D18-D32)</f>
        <v>57040</v>
      </c>
      <c r="F34" s="19">
        <f>SUM(F18-F32)</f>
        <v>40002</v>
      </c>
      <c r="G34" s="17"/>
      <c r="H34" s="19">
        <f>SUM(H18-H32)</f>
        <v>42406</v>
      </c>
      <c r="I34" s="19"/>
      <c r="J34" s="31">
        <f t="shared" si="0"/>
        <v>-14634</v>
      </c>
      <c r="L34" s="19"/>
      <c r="M34" s="17"/>
      <c r="N34" s="19"/>
      <c r="O34" s="17"/>
      <c r="P34" s="19"/>
      <c r="Q34" s="17"/>
      <c r="R34" s="19"/>
      <c r="T34" s="8"/>
    </row>
    <row r="35" spans="1:20" x14ac:dyDescent="0.25">
      <c r="A35" s="1"/>
      <c r="J35" s="31"/>
    </row>
    <row r="36" spans="1:20" x14ac:dyDescent="0.25">
      <c r="A36" s="1" t="s">
        <v>46</v>
      </c>
      <c r="D36" s="10">
        <v>-36800</v>
      </c>
      <c r="F36" s="10">
        <v>-36800</v>
      </c>
      <c r="H36" s="10">
        <v>-36800</v>
      </c>
      <c r="J36" s="31"/>
      <c r="M36" s="29"/>
      <c r="N36" s="29"/>
      <c r="O36" s="29"/>
      <c r="P36" s="29"/>
      <c r="Q36" s="29"/>
      <c r="R36" s="29"/>
      <c r="S36" s="33"/>
    </row>
    <row r="37" spans="1:20" x14ac:dyDescent="0.25">
      <c r="A37" s="1" t="s">
        <v>47</v>
      </c>
      <c r="J37" s="31"/>
      <c r="M37" s="29"/>
      <c r="N37" s="29"/>
      <c r="O37" s="29"/>
      <c r="P37" s="29"/>
      <c r="Q37" s="29"/>
      <c r="R37" s="29"/>
      <c r="S37" s="33"/>
    </row>
    <row r="38" spans="1:20" x14ac:dyDescent="0.25">
      <c r="A38" s="1"/>
      <c r="E38" s="33"/>
      <c r="I38" s="29"/>
      <c r="J38" s="31"/>
      <c r="K38" s="33"/>
      <c r="L38" s="29"/>
      <c r="M38" s="29"/>
      <c r="N38" s="29"/>
      <c r="O38" s="29"/>
      <c r="P38" s="29"/>
      <c r="Q38" s="29"/>
      <c r="R38" s="29"/>
      <c r="S38" s="33"/>
    </row>
    <row r="39" spans="1:20" x14ac:dyDescent="0.25">
      <c r="A39" s="23" t="s">
        <v>43</v>
      </c>
      <c r="B39" s="24"/>
      <c r="C39" s="24"/>
      <c r="D39" s="25">
        <f>D34+D36+D37</f>
        <v>20240</v>
      </c>
      <c r="E39" s="33"/>
      <c r="F39" s="25">
        <f>F34+F36+F37</f>
        <v>3202</v>
      </c>
      <c r="G39" s="28"/>
      <c r="H39" s="25">
        <f t="shared" ref="H39" si="1">H34+H36+H37</f>
        <v>5606</v>
      </c>
      <c r="I39" s="28"/>
      <c r="J39" s="25">
        <f t="shared" si="0"/>
        <v>-14634</v>
      </c>
      <c r="K39" s="33"/>
      <c r="L39" s="28"/>
      <c r="M39" s="28"/>
      <c r="N39" s="28"/>
      <c r="O39" s="29"/>
      <c r="P39" s="28"/>
      <c r="Q39" s="29"/>
      <c r="R39" s="29"/>
      <c r="S39" s="33"/>
    </row>
    <row r="40" spans="1:20" x14ac:dyDescent="0.25">
      <c r="A40" s="1"/>
      <c r="D40" s="19"/>
      <c r="E40" s="33"/>
      <c r="F40" s="19"/>
      <c r="I40" s="29"/>
      <c r="J40" s="19"/>
      <c r="K40" s="33"/>
      <c r="L40" s="28"/>
      <c r="M40" s="29"/>
      <c r="N40" s="29"/>
      <c r="O40" s="29"/>
      <c r="P40" s="28"/>
      <c r="Q40" s="29"/>
      <c r="R40" s="29"/>
      <c r="S40" s="33"/>
    </row>
    <row r="41" spans="1:20" x14ac:dyDescent="0.25">
      <c r="K41" s="33"/>
      <c r="L41" s="29"/>
      <c r="M41" s="29"/>
      <c r="N41" s="29"/>
      <c r="O41" s="29"/>
      <c r="P41" s="29"/>
      <c r="Q41" s="29"/>
      <c r="R41" s="29"/>
      <c r="S41" s="33"/>
    </row>
    <row r="42" spans="1:20" ht="17.399999999999999" x14ac:dyDescent="0.3">
      <c r="B42" s="22" t="s">
        <v>71</v>
      </c>
      <c r="M42" s="29"/>
      <c r="N42" s="29"/>
      <c r="O42" s="29"/>
      <c r="P42" s="29"/>
      <c r="Q42" s="29"/>
      <c r="R42" s="29"/>
      <c r="S42" s="33"/>
    </row>
    <row r="43" spans="1:20" ht="28.8" customHeight="1" x14ac:dyDescent="0.25">
      <c r="D43" s="13">
        <v>2016</v>
      </c>
      <c r="F43" s="13">
        <v>2015</v>
      </c>
      <c r="G43" s="13"/>
      <c r="J43" s="13"/>
      <c r="L43" s="13"/>
      <c r="M43" s="35"/>
      <c r="N43" s="29"/>
      <c r="O43" s="35"/>
      <c r="P43" s="35"/>
      <c r="Q43" s="29"/>
      <c r="R43" s="29"/>
      <c r="S43" s="33"/>
    </row>
    <row r="44" spans="1:20" x14ac:dyDescent="0.25">
      <c r="A44" s="1" t="s">
        <v>31</v>
      </c>
      <c r="M44" s="29"/>
      <c r="N44" s="29"/>
      <c r="O44" s="29"/>
      <c r="P44" s="29"/>
      <c r="Q44" s="29"/>
      <c r="R44" s="29"/>
      <c r="S44" s="33"/>
    </row>
    <row r="45" spans="1:20" s="10" customFormat="1" x14ac:dyDescent="0.25">
      <c r="A45"/>
      <c r="B45"/>
      <c r="C45"/>
      <c r="D45" s="17"/>
      <c r="E45"/>
      <c r="F45" s="17"/>
      <c r="G45" s="17"/>
      <c r="I45" s="29"/>
      <c r="J45" s="27"/>
      <c r="K45" s="33"/>
      <c r="L45" s="27"/>
      <c r="M45" s="27"/>
      <c r="N45" s="29"/>
      <c r="O45" s="27"/>
      <c r="P45" s="27"/>
      <c r="Q45" s="29"/>
      <c r="R45" s="29"/>
      <c r="S45" s="33"/>
      <c r="T45"/>
    </row>
    <row r="46" spans="1:20" s="10" customFormat="1" x14ac:dyDescent="0.25">
      <c r="A46" t="s">
        <v>52</v>
      </c>
      <c r="B46"/>
      <c r="C46"/>
      <c r="D46" s="17">
        <v>623366</v>
      </c>
      <c r="E46"/>
      <c r="F46" s="17">
        <v>565562</v>
      </c>
      <c r="G46" s="17"/>
      <c r="I46" s="29"/>
      <c r="J46" s="27"/>
      <c r="K46" s="33"/>
      <c r="L46" s="27"/>
      <c r="M46" s="27"/>
      <c r="N46" s="29"/>
      <c r="O46" s="27"/>
      <c r="P46" s="27"/>
      <c r="Q46" s="29"/>
      <c r="R46" s="29"/>
      <c r="S46" s="33"/>
      <c r="T46"/>
    </row>
    <row r="47" spans="1:20" s="10" customFormat="1" x14ac:dyDescent="0.25">
      <c r="A47"/>
      <c r="B47"/>
      <c r="C47"/>
      <c r="D47" s="17"/>
      <c r="E47"/>
      <c r="F47" s="17"/>
      <c r="G47" s="27"/>
      <c r="I47" s="29"/>
      <c r="J47" s="27"/>
      <c r="K47" s="33"/>
      <c r="L47" s="27"/>
      <c r="M47" s="27"/>
      <c r="N47" s="29"/>
      <c r="O47" s="27"/>
      <c r="P47" s="27"/>
      <c r="Q47" s="29"/>
      <c r="R47" s="29"/>
      <c r="S47" s="33"/>
      <c r="T47"/>
    </row>
    <row r="48" spans="1:20" s="10" customFormat="1" x14ac:dyDescent="0.25">
      <c r="A48" s="23" t="s">
        <v>35</v>
      </c>
      <c r="B48" s="24"/>
      <c r="C48" s="24"/>
      <c r="D48" s="25">
        <f>SUM(D46:D47)</f>
        <v>623366</v>
      </c>
      <c r="E48" s="24"/>
      <c r="F48" s="25">
        <f>SUM(F46:F47)</f>
        <v>565562</v>
      </c>
      <c r="G48" s="28"/>
      <c r="I48" s="29"/>
      <c r="J48" s="28"/>
      <c r="K48" s="33"/>
      <c r="L48" s="28"/>
      <c r="M48" s="28"/>
      <c r="N48" s="29"/>
      <c r="O48" s="28"/>
      <c r="P48" s="28"/>
      <c r="Q48" s="29"/>
      <c r="R48" s="29"/>
      <c r="S48" s="33"/>
      <c r="T48"/>
    </row>
    <row r="49" spans="1:20" s="10" customFormat="1" x14ac:dyDescent="0.25">
      <c r="A49"/>
      <c r="B49"/>
      <c r="C49"/>
      <c r="D49" s="17"/>
      <c r="E49"/>
      <c r="F49" s="17"/>
      <c r="G49" s="27"/>
      <c r="I49" s="29"/>
      <c r="J49" s="27"/>
      <c r="K49" s="33"/>
      <c r="L49" s="27"/>
      <c r="M49" s="27"/>
      <c r="N49" s="29"/>
      <c r="O49" s="27"/>
      <c r="P49" s="27"/>
      <c r="Q49" s="29"/>
      <c r="R49" s="29"/>
      <c r="S49" s="33"/>
      <c r="T49"/>
    </row>
    <row r="50" spans="1:20" s="10" customFormat="1" x14ac:dyDescent="0.25">
      <c r="A50"/>
      <c r="B50"/>
      <c r="C50"/>
      <c r="D50" s="17"/>
      <c r="E50"/>
      <c r="F50" s="17"/>
      <c r="G50" s="17"/>
      <c r="I50" s="29"/>
      <c r="J50" s="27"/>
      <c r="K50" s="33"/>
      <c r="L50" s="27"/>
      <c r="M50" s="27"/>
      <c r="N50" s="29"/>
      <c r="O50" s="27"/>
      <c r="P50" s="27"/>
      <c r="Q50" s="29"/>
      <c r="R50" s="29"/>
      <c r="S50" s="33"/>
      <c r="T50"/>
    </row>
    <row r="51" spans="1:20" s="10" customFormat="1" x14ac:dyDescent="0.25">
      <c r="A51"/>
      <c r="B51"/>
      <c r="C51"/>
      <c r="D51" s="17"/>
      <c r="E51"/>
      <c r="F51" s="17"/>
      <c r="G51" s="17"/>
      <c r="I51" s="29"/>
      <c r="J51" s="27"/>
      <c r="K51" s="33"/>
      <c r="L51" s="27"/>
      <c r="M51" s="27"/>
      <c r="N51" s="29"/>
      <c r="O51" s="27"/>
      <c r="P51" s="27"/>
      <c r="Q51" s="29"/>
      <c r="R51" s="29"/>
      <c r="S51" s="33"/>
      <c r="T51"/>
    </row>
    <row r="52" spans="1:20" s="10" customFormat="1" x14ac:dyDescent="0.25">
      <c r="A52" s="1" t="s">
        <v>38</v>
      </c>
      <c r="B52"/>
      <c r="C52"/>
      <c r="D52" s="17"/>
      <c r="E52"/>
      <c r="F52" s="17"/>
      <c r="G52" s="17"/>
      <c r="I52" s="29"/>
      <c r="J52" s="27"/>
      <c r="K52" s="33"/>
      <c r="L52" s="27"/>
      <c r="M52" s="27"/>
      <c r="N52" s="29"/>
      <c r="O52" s="17"/>
      <c r="P52" s="17"/>
      <c r="S52"/>
      <c r="T52"/>
    </row>
    <row r="53" spans="1:20" s="10" customFormat="1" x14ac:dyDescent="0.25">
      <c r="A53"/>
      <c r="B53"/>
      <c r="C53"/>
      <c r="D53" s="17"/>
      <c r="E53"/>
      <c r="F53" s="17"/>
      <c r="G53" s="17"/>
      <c r="I53" s="29"/>
      <c r="J53" s="27"/>
      <c r="K53" s="33"/>
      <c r="L53" s="27"/>
      <c r="M53" s="27"/>
      <c r="N53" s="29"/>
      <c r="O53" s="17"/>
      <c r="P53" s="17"/>
      <c r="S53"/>
      <c r="T53"/>
    </row>
    <row r="54" spans="1:20" s="10" customFormat="1" x14ac:dyDescent="0.25">
      <c r="A54" t="s">
        <v>53</v>
      </c>
      <c r="B54"/>
      <c r="C54"/>
      <c r="D54" s="17">
        <v>64400</v>
      </c>
      <c r="E54"/>
      <c r="F54" s="17">
        <v>64400</v>
      </c>
      <c r="G54" s="17"/>
      <c r="I54" s="29"/>
      <c r="J54" s="27"/>
      <c r="K54" s="33"/>
      <c r="L54" s="27"/>
      <c r="M54" s="27"/>
      <c r="N54" s="29"/>
      <c r="O54" s="17"/>
      <c r="P54" s="17"/>
      <c r="S54"/>
      <c r="T54"/>
    </row>
    <row r="55" spans="1:20" s="10" customFormat="1" x14ac:dyDescent="0.25">
      <c r="A55" t="s">
        <v>54</v>
      </c>
      <c r="B55"/>
      <c r="C55"/>
      <c r="D55" s="17">
        <v>8100</v>
      </c>
      <c r="E55"/>
      <c r="F55" s="17">
        <v>8800</v>
      </c>
      <c r="G55" s="17"/>
      <c r="I55" s="29"/>
      <c r="J55" s="27"/>
      <c r="K55" s="33"/>
      <c r="L55" s="27"/>
      <c r="M55" s="27"/>
      <c r="N55" s="29"/>
      <c r="O55" s="17"/>
      <c r="P55" s="17"/>
      <c r="S55"/>
      <c r="T55"/>
    </row>
    <row r="56" spans="1:20" s="10" customFormat="1" x14ac:dyDescent="0.25">
      <c r="A56" t="s">
        <v>39</v>
      </c>
      <c r="B56"/>
      <c r="C56"/>
      <c r="D56" s="17">
        <v>5498</v>
      </c>
      <c r="E56"/>
      <c r="F56" s="17">
        <f>5498+1336</f>
        <v>6834</v>
      </c>
      <c r="G56" s="17"/>
      <c r="J56" s="17"/>
      <c r="K56"/>
      <c r="L56" s="17"/>
      <c r="M56" s="17"/>
      <c r="O56" s="17"/>
      <c r="P56" s="17"/>
      <c r="S56"/>
      <c r="T56"/>
    </row>
    <row r="57" spans="1:20" s="10" customFormat="1" x14ac:dyDescent="0.25">
      <c r="A57" t="s">
        <v>73</v>
      </c>
      <c r="B57"/>
      <c r="C57"/>
      <c r="D57" s="17">
        <v>2800</v>
      </c>
      <c r="E57"/>
      <c r="F57" s="17"/>
      <c r="G57" s="17"/>
      <c r="J57" s="17"/>
      <c r="K57"/>
      <c r="L57" s="17"/>
      <c r="M57" s="17"/>
      <c r="O57" s="17"/>
      <c r="P57" s="17"/>
      <c r="S57"/>
      <c r="T57"/>
    </row>
    <row r="58" spans="1:20" s="10" customFormat="1" x14ac:dyDescent="0.25">
      <c r="A58" t="s">
        <v>40</v>
      </c>
      <c r="B58"/>
      <c r="C58"/>
      <c r="D58" s="19">
        <f>SUM(D54:D57)</f>
        <v>80798</v>
      </c>
      <c r="E58"/>
      <c r="F58" s="19">
        <f>SUM(F54:F57)</f>
        <v>80034</v>
      </c>
      <c r="G58" s="19"/>
      <c r="J58" s="19"/>
      <c r="K58"/>
      <c r="L58" s="19"/>
      <c r="M58" s="19"/>
      <c r="O58" s="19"/>
      <c r="P58" s="19"/>
      <c r="S58"/>
      <c r="T58"/>
    </row>
    <row r="59" spans="1:20" s="10" customFormat="1" x14ac:dyDescent="0.25">
      <c r="A59"/>
      <c r="B59"/>
      <c r="C59"/>
      <c r="D59" s="17"/>
      <c r="E59"/>
      <c r="F59" s="17"/>
      <c r="G59" s="17"/>
      <c r="J59" s="17"/>
      <c r="K59"/>
      <c r="L59" s="17"/>
      <c r="M59" s="17"/>
      <c r="O59" s="17"/>
      <c r="P59" s="17"/>
      <c r="S59"/>
      <c r="T59"/>
    </row>
    <row r="60" spans="1:20" s="10" customFormat="1" x14ac:dyDescent="0.25">
      <c r="A60" s="16" t="s">
        <v>41</v>
      </c>
      <c r="B60"/>
      <c r="C60"/>
      <c r="D60" s="17"/>
      <c r="E60"/>
      <c r="F60" s="17"/>
      <c r="G60" s="17"/>
      <c r="J60" s="17"/>
      <c r="K60"/>
      <c r="L60" s="17"/>
      <c r="M60" s="17"/>
      <c r="O60" s="17"/>
      <c r="P60" s="17"/>
      <c r="S60"/>
      <c r="T60"/>
    </row>
    <row r="61" spans="1:20" s="10" customFormat="1" x14ac:dyDescent="0.25">
      <c r="A61"/>
      <c r="B61"/>
      <c r="C61"/>
      <c r="D61" s="17"/>
      <c r="E61"/>
      <c r="F61" s="17"/>
      <c r="G61" s="17"/>
      <c r="J61" s="17"/>
      <c r="K61"/>
      <c r="L61" s="17"/>
      <c r="M61" s="17"/>
      <c r="O61" s="17"/>
      <c r="P61" s="17"/>
      <c r="S61"/>
      <c r="T61"/>
    </row>
    <row r="62" spans="1:20" s="10" customFormat="1" x14ac:dyDescent="0.25">
      <c r="A62" s="16" t="s">
        <v>42</v>
      </c>
      <c r="B62"/>
      <c r="C62"/>
      <c r="D62" s="17">
        <v>452223</v>
      </c>
      <c r="E62"/>
      <c r="F62" s="17">
        <v>415423</v>
      </c>
      <c r="G62" s="17"/>
      <c r="I62" s="29"/>
      <c r="J62" s="27"/>
      <c r="K62" s="33"/>
      <c r="L62" s="27"/>
      <c r="M62" s="27"/>
      <c r="N62" s="29"/>
      <c r="O62" s="17"/>
      <c r="P62" s="17"/>
      <c r="S62"/>
      <c r="T62"/>
    </row>
    <row r="63" spans="1:20" s="10" customFormat="1" x14ac:dyDescent="0.25">
      <c r="A63" s="16" t="s">
        <v>55</v>
      </c>
      <c r="B63"/>
      <c r="C63"/>
      <c r="D63" s="17">
        <v>70105</v>
      </c>
      <c r="E63"/>
      <c r="F63" s="17">
        <v>64499</v>
      </c>
      <c r="G63" s="17"/>
      <c r="I63" s="29"/>
      <c r="J63" s="27"/>
      <c r="K63" s="33"/>
      <c r="L63" s="27"/>
      <c r="M63" s="27"/>
      <c r="N63" s="29"/>
      <c r="O63" s="17"/>
      <c r="P63" s="17"/>
      <c r="S63"/>
      <c r="T63"/>
    </row>
    <row r="64" spans="1:20" s="10" customFormat="1" x14ac:dyDescent="0.25">
      <c r="A64" s="16" t="s">
        <v>43</v>
      </c>
      <c r="B64"/>
      <c r="C64"/>
      <c r="D64" s="17">
        <v>20240</v>
      </c>
      <c r="E64"/>
      <c r="F64" s="17">
        <v>5606</v>
      </c>
      <c r="G64" s="17"/>
      <c r="I64" s="29"/>
      <c r="J64" s="27"/>
      <c r="K64" s="33"/>
      <c r="L64" s="27"/>
      <c r="M64" s="27"/>
      <c r="N64" s="29"/>
      <c r="O64" s="17"/>
      <c r="P64" s="17"/>
      <c r="S64"/>
      <c r="T64"/>
    </row>
    <row r="65" spans="1:20" s="10" customFormat="1" x14ac:dyDescent="0.25">
      <c r="A65"/>
      <c r="B65"/>
      <c r="C65"/>
      <c r="D65" s="17"/>
      <c r="E65"/>
      <c r="F65" s="17"/>
      <c r="G65" s="17"/>
      <c r="I65" s="29"/>
      <c r="J65" s="27"/>
      <c r="K65" s="33"/>
      <c r="L65" s="27"/>
      <c r="M65" s="27"/>
      <c r="N65" s="29"/>
      <c r="O65" s="17"/>
      <c r="P65" s="17"/>
      <c r="S65"/>
      <c r="T65"/>
    </row>
    <row r="66" spans="1:20" s="10" customFormat="1" x14ac:dyDescent="0.25">
      <c r="A66" s="16" t="s">
        <v>44</v>
      </c>
      <c r="B66"/>
      <c r="C66"/>
      <c r="D66" s="19">
        <f>SUM(D62:D65)</f>
        <v>542568</v>
      </c>
      <c r="E66"/>
      <c r="F66" s="19">
        <f>SUM(F62:F65)</f>
        <v>485528</v>
      </c>
      <c r="G66" s="19"/>
      <c r="I66" s="29"/>
      <c r="J66" s="28"/>
      <c r="K66" s="33"/>
      <c r="L66" s="28"/>
      <c r="M66" s="28"/>
      <c r="N66" s="29"/>
      <c r="O66" s="19"/>
      <c r="P66" s="19"/>
      <c r="S66"/>
      <c r="T66"/>
    </row>
    <row r="67" spans="1:20" s="10" customFormat="1" x14ac:dyDescent="0.25">
      <c r="A67"/>
      <c r="B67"/>
      <c r="C67"/>
      <c r="D67" s="17"/>
      <c r="E67"/>
      <c r="F67" s="17"/>
      <c r="G67" s="27"/>
      <c r="I67" s="29"/>
      <c r="J67" s="27"/>
      <c r="K67" s="33"/>
      <c r="L67" s="27"/>
      <c r="M67" s="27"/>
      <c r="N67" s="29"/>
      <c r="O67" s="27"/>
      <c r="P67" s="17"/>
      <c r="S67"/>
      <c r="T67"/>
    </row>
    <row r="68" spans="1:20" s="10" customFormat="1" x14ac:dyDescent="0.25">
      <c r="A68" s="23" t="s">
        <v>45</v>
      </c>
      <c r="B68" s="24"/>
      <c r="C68" s="24"/>
      <c r="D68" s="25">
        <f>D58+D66</f>
        <v>623366</v>
      </c>
      <c r="E68" s="24"/>
      <c r="F68" s="25">
        <f>F58+F66</f>
        <v>565562</v>
      </c>
      <c r="G68" s="28"/>
      <c r="I68" s="29"/>
      <c r="J68" s="28"/>
      <c r="K68" s="33"/>
      <c r="L68" s="28"/>
      <c r="M68" s="28"/>
      <c r="N68" s="29"/>
      <c r="O68" s="28"/>
      <c r="P68" s="25"/>
      <c r="S68"/>
      <c r="T68"/>
    </row>
    <row r="69" spans="1:20" s="10" customFormat="1" x14ac:dyDescent="0.25">
      <c r="A69"/>
      <c r="B69"/>
      <c r="C69"/>
      <c r="D69" s="17"/>
      <c r="E69"/>
      <c r="F69" s="17"/>
      <c r="G69" s="27"/>
      <c r="I69" s="29"/>
      <c r="J69" s="27"/>
      <c r="K69" s="33"/>
      <c r="L69" s="27"/>
      <c r="M69" s="27"/>
      <c r="N69" s="29"/>
      <c r="O69" s="27"/>
      <c r="P69" s="17"/>
      <c r="S69"/>
      <c r="T69"/>
    </row>
    <row r="70" spans="1:20" s="10" customFormat="1" x14ac:dyDescent="0.25">
      <c r="A70"/>
      <c r="B70"/>
      <c r="C70"/>
      <c r="D70" s="17"/>
      <c r="E70"/>
      <c r="F70" s="17"/>
      <c r="G70" s="17"/>
      <c r="I70" s="29"/>
      <c r="J70" s="27"/>
      <c r="K70" s="33"/>
      <c r="L70" s="27"/>
      <c r="M70" s="27"/>
      <c r="N70" s="29"/>
      <c r="O70" s="17"/>
      <c r="P70" s="17"/>
      <c r="S70"/>
      <c r="T70"/>
    </row>
    <row r="71" spans="1:20" s="10" customFormat="1" x14ac:dyDescent="0.25">
      <c r="A71"/>
      <c r="B71"/>
      <c r="C71" s="16"/>
      <c r="D71" s="17"/>
      <c r="E71" s="16"/>
      <c r="F71" s="17"/>
      <c r="G71" s="17"/>
      <c r="I71" s="29"/>
      <c r="J71" s="27"/>
      <c r="K71" s="34"/>
      <c r="L71" s="27"/>
      <c r="M71" s="27"/>
      <c r="N71" s="29"/>
      <c r="O71" s="17"/>
      <c r="P71" s="17"/>
      <c r="S71"/>
      <c r="T71"/>
    </row>
    <row r="72" spans="1:20" s="10" customFormat="1" x14ac:dyDescent="0.25">
      <c r="A72"/>
      <c r="B72"/>
      <c r="C72"/>
      <c r="D72" s="17"/>
      <c r="E72"/>
      <c r="F72" s="17"/>
      <c r="G72" s="17"/>
      <c r="I72" s="29"/>
      <c r="J72" s="27"/>
      <c r="K72" s="33"/>
      <c r="L72" s="27"/>
      <c r="M72" s="27"/>
      <c r="N72" s="29"/>
      <c r="O72" s="17"/>
      <c r="P72" s="17"/>
      <c r="S72"/>
      <c r="T72"/>
    </row>
    <row r="73" spans="1:20" x14ac:dyDescent="0.25">
      <c r="I73" s="29"/>
      <c r="J73" s="29"/>
      <c r="K73" s="33"/>
      <c r="L73" s="29"/>
      <c r="M73" s="29"/>
      <c r="N73" s="29"/>
    </row>
    <row r="74" spans="1:20" x14ac:dyDescent="0.25">
      <c r="I74" s="29"/>
      <c r="J74" s="29"/>
      <c r="K74" s="33"/>
      <c r="L74" s="29"/>
      <c r="M74" s="29"/>
      <c r="N74" s="29"/>
    </row>
    <row r="75" spans="1:20" x14ac:dyDescent="0.25">
      <c r="I75" s="29"/>
      <c r="J75" s="29"/>
      <c r="K75" s="33"/>
      <c r="L75" s="29"/>
      <c r="M75" s="29"/>
      <c r="N75" s="29"/>
    </row>
  </sheetData>
  <mergeCells count="1">
    <mergeCell ref="K30:K32"/>
  </mergeCells>
  <pageMargins left="0.75" right="0.75" top="1" bottom="1" header="0.5" footer="0.5"/>
  <pageSetup paperSize="9" scale="92" orientation="portrait" verticalDpi="300" r:id="rId1"/>
  <headerFooter alignWithMargins="0"/>
  <rowBreaks count="1" manualBreakCount="1">
    <brk id="40" max="16383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5"/>
  <sheetViews>
    <sheetView view="pageBreakPreview" topLeftCell="A22" zoomScale="60" zoomScaleNormal="100" workbookViewId="0">
      <selection activeCell="D62" sqref="D62"/>
    </sheetView>
  </sheetViews>
  <sheetFormatPr defaultRowHeight="13.2" x14ac:dyDescent="0.25"/>
  <cols>
    <col min="2" max="2" width="13.44140625" customWidth="1"/>
    <col min="3" max="3" width="3.21875" customWidth="1"/>
    <col min="4" max="4" width="12.5546875" style="10" bestFit="1" customWidth="1"/>
    <col min="5" max="5" width="1.5546875" customWidth="1"/>
    <col min="6" max="6" width="12.5546875" style="10" bestFit="1" customWidth="1"/>
    <col min="7" max="7" width="1.88671875" style="10" customWidth="1"/>
    <col min="8" max="8" width="11" style="10" customWidth="1"/>
    <col min="9" max="9" width="1.44140625" style="10" customWidth="1"/>
    <col min="10" max="10" width="9.5546875" style="10" customWidth="1"/>
    <col min="12" max="12" width="12.5546875" style="10" bestFit="1" customWidth="1"/>
    <col min="13" max="13" width="5.44140625" style="10" customWidth="1"/>
    <col min="14" max="14" width="11" style="10" customWidth="1"/>
    <col min="15" max="15" width="8.88671875" style="10"/>
    <col min="16" max="16" width="12.5546875" style="10" bestFit="1" customWidth="1"/>
    <col min="17" max="17" width="8.88671875" style="10"/>
    <col min="18" max="18" width="10.5546875" style="10" bestFit="1" customWidth="1"/>
    <col min="20" max="20" width="12.33203125" bestFit="1" customWidth="1"/>
  </cols>
  <sheetData>
    <row r="1" spans="1:20" x14ac:dyDescent="0.25">
      <c r="A1" s="16" t="s">
        <v>49</v>
      </c>
    </row>
    <row r="5" spans="1:20" ht="15.6" x14ac:dyDescent="0.3">
      <c r="B5" s="2" t="s">
        <v>69</v>
      </c>
      <c r="C5" s="2"/>
      <c r="E5" s="2"/>
      <c r="G5" s="11"/>
      <c r="K5" s="2"/>
      <c r="M5" s="11"/>
      <c r="O5" s="11"/>
      <c r="Q5" s="11"/>
    </row>
    <row r="9" spans="1:20" ht="13.8" x14ac:dyDescent="0.25">
      <c r="A9" s="3" t="s">
        <v>1</v>
      </c>
      <c r="D9" s="14" t="s">
        <v>67</v>
      </c>
      <c r="F9" s="14" t="s">
        <v>56</v>
      </c>
      <c r="G9" s="15"/>
      <c r="H9" s="14" t="s">
        <v>66</v>
      </c>
      <c r="I9" s="14"/>
      <c r="J9" s="14"/>
      <c r="L9" s="14"/>
      <c r="M9" s="15"/>
      <c r="N9" s="14"/>
      <c r="O9" s="15"/>
      <c r="P9" s="14"/>
      <c r="Q9" s="15"/>
      <c r="R9" s="14"/>
      <c r="T9" s="3"/>
    </row>
    <row r="10" spans="1:20" x14ac:dyDescent="0.25">
      <c r="A10" s="3"/>
      <c r="D10" s="12"/>
      <c r="F10" s="12"/>
      <c r="H10" s="12"/>
      <c r="I10" s="12"/>
      <c r="J10" s="12"/>
      <c r="L10" s="12"/>
      <c r="N10" s="12"/>
      <c r="P10" s="12"/>
      <c r="R10" s="12"/>
      <c r="T10" s="3"/>
    </row>
    <row r="11" spans="1:20" ht="15.6" x14ac:dyDescent="0.3">
      <c r="A11" s="2" t="s">
        <v>7</v>
      </c>
      <c r="D11" s="12"/>
      <c r="F11" s="12"/>
      <c r="H11" s="12"/>
      <c r="I11" s="12"/>
      <c r="J11" s="12"/>
      <c r="L11" s="12"/>
      <c r="N11" s="12"/>
      <c r="P11" s="12"/>
      <c r="R11" s="12"/>
      <c r="T11" s="3"/>
    </row>
    <row r="13" spans="1:20" x14ac:dyDescent="0.25">
      <c r="A13" t="s">
        <v>2</v>
      </c>
      <c r="D13" s="17">
        <v>10600</v>
      </c>
      <c r="F13" s="17">
        <v>9600</v>
      </c>
      <c r="G13" s="17"/>
      <c r="H13" s="17">
        <v>9600</v>
      </c>
      <c r="I13" s="17"/>
      <c r="J13" s="17"/>
      <c r="L13" s="17"/>
      <c r="M13" s="17"/>
      <c r="N13" s="17"/>
      <c r="O13" s="17"/>
      <c r="P13" s="17"/>
      <c r="Q13" s="17"/>
      <c r="R13" s="17"/>
      <c r="T13" s="4"/>
    </row>
    <row r="14" spans="1:20" x14ac:dyDescent="0.25">
      <c r="A14" t="s">
        <v>3</v>
      </c>
      <c r="D14" s="17">
        <v>96600</v>
      </c>
      <c r="F14" s="17">
        <v>96600</v>
      </c>
      <c r="G14" s="17"/>
      <c r="H14" s="17">
        <v>96600</v>
      </c>
      <c r="I14" s="17"/>
      <c r="J14" s="17"/>
      <c r="L14" s="17"/>
      <c r="M14" s="17"/>
      <c r="N14" s="17"/>
      <c r="O14" s="17"/>
      <c r="P14" s="17"/>
      <c r="Q14" s="17"/>
      <c r="R14" s="17"/>
      <c r="T14" s="4"/>
    </row>
    <row r="15" spans="1:20" x14ac:dyDescent="0.25">
      <c r="A15" t="s">
        <v>4</v>
      </c>
      <c r="D15" s="17">
        <v>36800</v>
      </c>
      <c r="F15" s="17">
        <v>36800</v>
      </c>
      <c r="G15" s="17"/>
      <c r="H15" s="17">
        <v>36800</v>
      </c>
      <c r="I15" s="17"/>
      <c r="J15" s="17"/>
      <c r="L15" s="17"/>
      <c r="M15" s="17"/>
      <c r="N15" s="17"/>
      <c r="O15" s="17"/>
      <c r="P15" s="17"/>
      <c r="Q15" s="17"/>
      <c r="R15" s="17"/>
      <c r="T15" s="4"/>
    </row>
    <row r="16" spans="1:20" x14ac:dyDescent="0.25">
      <c r="A16" t="s">
        <v>6</v>
      </c>
      <c r="D16" s="18"/>
      <c r="F16" s="18">
        <v>1138</v>
      </c>
      <c r="G16" s="17"/>
      <c r="H16" s="18">
        <v>0</v>
      </c>
      <c r="I16" s="18"/>
      <c r="J16" s="18"/>
      <c r="L16" s="18"/>
      <c r="M16" s="17"/>
      <c r="N16" s="18"/>
      <c r="O16" s="17"/>
      <c r="P16" s="18"/>
      <c r="Q16" s="17"/>
      <c r="R16" s="18"/>
      <c r="T16" s="5"/>
    </row>
    <row r="17" spans="1:20" x14ac:dyDescent="0.25">
      <c r="D17" s="17"/>
      <c r="F17" s="17"/>
      <c r="G17" s="17"/>
      <c r="H17" s="17"/>
      <c r="I17" s="17"/>
      <c r="J17" s="17"/>
      <c r="L17" s="17"/>
      <c r="M17" s="17"/>
      <c r="N17" s="17"/>
      <c r="O17" s="17"/>
      <c r="P17" s="17"/>
      <c r="Q17" s="17"/>
      <c r="R17" s="17"/>
      <c r="T17" s="4"/>
    </row>
    <row r="18" spans="1:20" x14ac:dyDescent="0.25">
      <c r="A18" s="1" t="s">
        <v>5</v>
      </c>
      <c r="D18" s="19">
        <f>SUM(D13:D17)</f>
        <v>144000</v>
      </c>
      <c r="F18" s="19">
        <f>SUM(F13:F17)</f>
        <v>144138</v>
      </c>
      <c r="G18" s="17"/>
      <c r="H18" s="19">
        <f>SUM(H13:H17)</f>
        <v>143000</v>
      </c>
      <c r="I18" s="19"/>
      <c r="J18" s="19"/>
      <c r="L18" s="19"/>
      <c r="M18" s="17"/>
      <c r="N18" s="19"/>
      <c r="O18" s="17"/>
      <c r="P18" s="19"/>
      <c r="Q18" s="17"/>
      <c r="R18" s="19"/>
      <c r="T18" s="7"/>
    </row>
    <row r="19" spans="1:20" x14ac:dyDescent="0.25">
      <c r="D19" s="17"/>
      <c r="F19" s="17"/>
      <c r="G19" s="17"/>
      <c r="H19" s="17"/>
      <c r="I19" s="17"/>
      <c r="J19" s="17"/>
      <c r="L19" s="17"/>
      <c r="M19" s="17"/>
      <c r="N19" s="17"/>
      <c r="O19" s="17"/>
      <c r="P19" s="17"/>
      <c r="Q19" s="17"/>
      <c r="R19" s="17"/>
    </row>
    <row r="20" spans="1:20" x14ac:dyDescent="0.25">
      <c r="D20" s="17"/>
      <c r="F20" s="17"/>
      <c r="G20" s="17"/>
      <c r="H20" s="17"/>
      <c r="I20" s="17"/>
      <c r="J20" s="17"/>
      <c r="L20" s="17"/>
      <c r="M20" s="17"/>
      <c r="N20" s="17"/>
      <c r="O20" s="17"/>
      <c r="P20" s="17"/>
      <c r="Q20" s="17"/>
      <c r="R20" s="17"/>
    </row>
    <row r="21" spans="1:20" x14ac:dyDescent="0.25">
      <c r="D21" s="17"/>
      <c r="F21" s="17"/>
      <c r="G21" s="17"/>
      <c r="H21" s="17"/>
      <c r="I21" s="17"/>
      <c r="J21" s="17"/>
      <c r="L21" s="17"/>
      <c r="M21" s="17"/>
      <c r="N21" s="17"/>
      <c r="O21" s="17"/>
      <c r="P21" s="17"/>
      <c r="Q21" s="17"/>
      <c r="R21" s="17"/>
    </row>
    <row r="22" spans="1:20" ht="15.6" x14ac:dyDescent="0.3">
      <c r="A22" s="2" t="s">
        <v>8</v>
      </c>
      <c r="D22" s="17"/>
      <c r="F22" s="17"/>
      <c r="G22" s="17"/>
      <c r="H22" s="17"/>
      <c r="I22" s="17"/>
      <c r="J22" s="17"/>
      <c r="L22" s="17"/>
      <c r="M22" s="17"/>
      <c r="N22" s="17"/>
      <c r="O22" s="17"/>
      <c r="P22" s="17"/>
      <c r="Q22" s="17"/>
      <c r="R22" s="17"/>
    </row>
    <row r="23" spans="1:20" x14ac:dyDescent="0.25">
      <c r="D23" s="17"/>
      <c r="F23" s="17"/>
      <c r="G23" s="17"/>
      <c r="H23" s="17"/>
      <c r="I23" s="17"/>
      <c r="J23" s="30" t="s">
        <v>59</v>
      </c>
      <c r="K23" s="32" t="s">
        <v>63</v>
      </c>
      <c r="L23" s="17"/>
      <c r="M23" s="17"/>
      <c r="N23" s="17"/>
      <c r="O23" s="17"/>
      <c r="P23" s="17"/>
      <c r="Q23" s="17"/>
      <c r="R23" s="17"/>
    </row>
    <row r="24" spans="1:20" x14ac:dyDescent="0.25">
      <c r="A24" t="s">
        <v>9</v>
      </c>
      <c r="D24" s="17">
        <v>23443</v>
      </c>
      <c r="F24" s="17">
        <v>23891</v>
      </c>
      <c r="G24" s="17"/>
      <c r="H24" s="17">
        <v>25000</v>
      </c>
      <c r="I24" s="17"/>
      <c r="J24" s="30">
        <f>H24-D24</f>
        <v>1557</v>
      </c>
      <c r="L24" s="17"/>
      <c r="M24" s="17"/>
      <c r="N24" s="17"/>
      <c r="O24" s="17"/>
      <c r="P24" s="17"/>
      <c r="Q24" s="17"/>
      <c r="R24" s="17"/>
      <c r="T24" s="4"/>
    </row>
    <row r="25" spans="1:20" x14ac:dyDescent="0.25">
      <c r="A25" t="s">
        <v>11</v>
      </c>
      <c r="D25" s="17">
        <v>45042</v>
      </c>
      <c r="F25" s="17">
        <v>30812</v>
      </c>
      <c r="G25" s="17"/>
      <c r="H25" s="17">
        <v>35000</v>
      </c>
      <c r="I25" s="17"/>
      <c r="J25" s="30">
        <f t="shared" ref="J25:J39" si="0">H25-D25</f>
        <v>-10042</v>
      </c>
      <c r="L25" s="17"/>
      <c r="M25" s="17"/>
      <c r="N25" s="17"/>
      <c r="O25" s="17"/>
      <c r="P25" s="17"/>
      <c r="Q25" s="17"/>
      <c r="R25" s="17"/>
      <c r="T25" s="4"/>
    </row>
    <row r="26" spans="1:20" x14ac:dyDescent="0.25">
      <c r="A26" t="s">
        <v>58</v>
      </c>
      <c r="D26" s="17">
        <f>6459+959</f>
        <v>7418</v>
      </c>
      <c r="F26" s="17">
        <v>8881</v>
      </c>
      <c r="G26" s="17"/>
      <c r="H26" s="17">
        <v>10000</v>
      </c>
      <c r="I26" s="17"/>
      <c r="J26" s="30">
        <f t="shared" si="0"/>
        <v>2582</v>
      </c>
      <c r="L26" s="17"/>
      <c r="M26" s="17"/>
      <c r="N26" s="17"/>
      <c r="O26" s="17"/>
      <c r="P26" s="17"/>
      <c r="Q26" s="17"/>
      <c r="R26" s="17"/>
      <c r="T26" s="4"/>
    </row>
    <row r="27" spans="1:20" x14ac:dyDescent="0.25">
      <c r="A27" t="s">
        <v>13</v>
      </c>
      <c r="D27" s="17">
        <v>544</v>
      </c>
      <c r="F27" s="17">
        <v>660</v>
      </c>
      <c r="G27" s="17"/>
      <c r="H27" s="17">
        <v>2000</v>
      </c>
      <c r="I27" s="17"/>
      <c r="J27" s="30">
        <f t="shared" si="0"/>
        <v>1456</v>
      </c>
      <c r="L27" s="17"/>
      <c r="M27" s="17"/>
      <c r="N27" s="17"/>
      <c r="O27" s="17"/>
      <c r="P27" s="17"/>
      <c r="Q27" s="17"/>
      <c r="R27" s="17"/>
      <c r="T27" s="4"/>
    </row>
    <row r="28" spans="1:20" x14ac:dyDescent="0.25">
      <c r="A28" t="s">
        <v>14</v>
      </c>
      <c r="D28" s="17">
        <v>3494</v>
      </c>
      <c r="F28" s="17">
        <v>3392</v>
      </c>
      <c r="G28" s="17"/>
      <c r="H28" s="17">
        <v>3500</v>
      </c>
      <c r="I28" s="17"/>
      <c r="J28" s="30">
        <f t="shared" si="0"/>
        <v>6</v>
      </c>
      <c r="L28" s="17"/>
      <c r="M28" s="17"/>
      <c r="N28" s="17"/>
      <c r="O28" s="17"/>
      <c r="P28" s="17"/>
      <c r="Q28" s="17"/>
      <c r="R28" s="17"/>
      <c r="T28" s="4"/>
    </row>
    <row r="29" spans="1:20" x14ac:dyDescent="0.25">
      <c r="A29" t="s">
        <v>15</v>
      </c>
      <c r="D29" s="17">
        <v>5498</v>
      </c>
      <c r="F29" s="17">
        <v>5498</v>
      </c>
      <c r="G29" s="17"/>
      <c r="H29" s="17">
        <v>5498</v>
      </c>
      <c r="I29" s="17"/>
      <c r="J29" s="30">
        <f t="shared" si="0"/>
        <v>0</v>
      </c>
      <c r="L29" s="17"/>
      <c r="M29" s="17"/>
      <c r="N29" s="17"/>
      <c r="O29" s="17"/>
      <c r="P29" s="17"/>
      <c r="Q29" s="17"/>
      <c r="R29" s="17"/>
      <c r="T29" s="4"/>
    </row>
    <row r="30" spans="1:20" x14ac:dyDescent="0.25">
      <c r="A30" t="s">
        <v>60</v>
      </c>
      <c r="D30" s="17">
        <v>4573</v>
      </c>
      <c r="F30" s="17">
        <v>2975.25</v>
      </c>
      <c r="G30" s="17"/>
      <c r="H30" s="17">
        <v>3500</v>
      </c>
      <c r="I30" s="17"/>
      <c r="J30" s="30">
        <f t="shared" si="0"/>
        <v>-1073</v>
      </c>
      <c r="K30" s="36"/>
      <c r="L30" s="17"/>
      <c r="M30" s="17"/>
      <c r="N30" s="17"/>
      <c r="O30" s="17"/>
      <c r="P30" s="17"/>
      <c r="Q30" s="17"/>
      <c r="R30" s="17"/>
      <c r="T30" s="4"/>
    </row>
    <row r="31" spans="1:20" x14ac:dyDescent="0.25">
      <c r="A31" t="s">
        <v>17</v>
      </c>
      <c r="D31" s="20">
        <v>11582</v>
      </c>
      <c r="F31" s="20">
        <v>21369</v>
      </c>
      <c r="G31" s="17"/>
      <c r="H31" s="20">
        <v>20000</v>
      </c>
      <c r="I31" s="20"/>
      <c r="J31" s="30">
        <f t="shared" si="0"/>
        <v>8418</v>
      </c>
      <c r="K31" s="37"/>
      <c r="L31" s="20"/>
      <c r="M31" s="17"/>
      <c r="N31" s="20"/>
      <c r="O31" s="17"/>
      <c r="P31" s="20"/>
      <c r="Q31" s="17"/>
      <c r="R31" s="20"/>
      <c r="T31" s="9"/>
    </row>
    <row r="32" spans="1:20" x14ac:dyDescent="0.25">
      <c r="A32" s="1" t="s">
        <v>18</v>
      </c>
      <c r="D32" s="19">
        <f>SUM(D24:D31)</f>
        <v>101594</v>
      </c>
      <c r="F32" s="19">
        <f>SUM(F24:F31)</f>
        <v>97478.25</v>
      </c>
      <c r="G32" s="17"/>
      <c r="H32" s="19">
        <f>SUM(H24:H31)</f>
        <v>104498</v>
      </c>
      <c r="I32" s="19"/>
      <c r="J32" s="31">
        <f t="shared" si="0"/>
        <v>2904</v>
      </c>
      <c r="K32" s="37"/>
      <c r="L32" s="19"/>
      <c r="M32" s="17"/>
      <c r="N32" s="19"/>
      <c r="O32" s="17"/>
      <c r="P32" s="19"/>
      <c r="Q32" s="17"/>
      <c r="R32" s="19"/>
      <c r="T32" s="8"/>
    </row>
    <row r="33" spans="1:20" x14ac:dyDescent="0.25">
      <c r="D33" s="17"/>
      <c r="F33" s="17"/>
      <c r="G33" s="17"/>
      <c r="H33" s="17"/>
      <c r="I33" s="17"/>
      <c r="J33" s="31"/>
      <c r="L33" s="17"/>
      <c r="M33" s="17"/>
      <c r="N33" s="17"/>
      <c r="O33" s="17"/>
      <c r="P33" s="17"/>
      <c r="Q33" s="17"/>
      <c r="R33" s="17"/>
    </row>
    <row r="34" spans="1:20" x14ac:dyDescent="0.25">
      <c r="A34" s="1" t="s">
        <v>65</v>
      </c>
      <c r="D34" s="19">
        <f>SUM(D18-D32)</f>
        <v>42406</v>
      </c>
      <c r="F34" s="19">
        <f>SUM(F18-F32)</f>
        <v>46659.75</v>
      </c>
      <c r="G34" s="17"/>
      <c r="H34" s="19">
        <f>SUM(H18-H32)</f>
        <v>38502</v>
      </c>
      <c r="I34" s="19"/>
      <c r="J34" s="31">
        <f t="shared" si="0"/>
        <v>-3904</v>
      </c>
      <c r="L34" s="19"/>
      <c r="M34" s="17"/>
      <c r="N34" s="19"/>
      <c r="O34" s="17"/>
      <c r="P34" s="19"/>
      <c r="Q34" s="17"/>
      <c r="R34" s="19"/>
      <c r="T34" s="8"/>
    </row>
    <row r="35" spans="1:20" x14ac:dyDescent="0.25">
      <c r="A35" s="1"/>
      <c r="J35" s="31"/>
    </row>
    <row r="36" spans="1:20" x14ac:dyDescent="0.25">
      <c r="A36" s="1" t="s">
        <v>46</v>
      </c>
      <c r="D36" s="10">
        <v>-36800</v>
      </c>
      <c r="F36" s="10">
        <v>-36800</v>
      </c>
      <c r="H36" s="10">
        <v>-36800</v>
      </c>
      <c r="J36" s="31"/>
      <c r="M36" s="29"/>
      <c r="N36" s="29"/>
      <c r="O36" s="29"/>
      <c r="P36" s="29"/>
      <c r="Q36" s="29"/>
      <c r="R36" s="29"/>
      <c r="S36" s="33"/>
    </row>
    <row r="37" spans="1:20" x14ac:dyDescent="0.25">
      <c r="A37" s="1" t="s">
        <v>47</v>
      </c>
      <c r="J37" s="31"/>
      <c r="M37" s="29"/>
      <c r="N37" s="29"/>
      <c r="O37" s="29"/>
      <c r="P37" s="29"/>
      <c r="Q37" s="29"/>
      <c r="R37" s="29"/>
      <c r="S37" s="33"/>
    </row>
    <row r="38" spans="1:20" x14ac:dyDescent="0.25">
      <c r="A38" s="1"/>
      <c r="E38" s="33"/>
      <c r="I38" s="29"/>
      <c r="J38" s="31"/>
      <c r="K38" s="33"/>
      <c r="L38" s="29"/>
      <c r="M38" s="29"/>
      <c r="N38" s="29"/>
      <c r="O38" s="29"/>
      <c r="P38" s="29"/>
      <c r="Q38" s="29"/>
      <c r="R38" s="29"/>
      <c r="S38" s="33"/>
    </row>
    <row r="39" spans="1:20" x14ac:dyDescent="0.25">
      <c r="A39" s="23" t="s">
        <v>43</v>
      </c>
      <c r="B39" s="24"/>
      <c r="C39" s="24"/>
      <c r="D39" s="25">
        <f>D34+D36+D37</f>
        <v>5606</v>
      </c>
      <c r="E39" s="33"/>
      <c r="F39" s="25">
        <f>F34+F36+F37</f>
        <v>9859.75</v>
      </c>
      <c r="G39" s="28"/>
      <c r="H39" s="25">
        <f t="shared" ref="H39" si="1">H34+H36+H37</f>
        <v>1702</v>
      </c>
      <c r="I39" s="28"/>
      <c r="J39" s="25">
        <f t="shared" si="0"/>
        <v>-3904</v>
      </c>
      <c r="K39" s="33"/>
      <c r="L39" s="28"/>
      <c r="M39" s="28"/>
      <c r="N39" s="28"/>
      <c r="O39" s="29"/>
      <c r="P39" s="28"/>
      <c r="Q39" s="29"/>
      <c r="R39" s="29"/>
      <c r="S39" s="33"/>
    </row>
    <row r="40" spans="1:20" x14ac:dyDescent="0.25">
      <c r="A40" s="1"/>
      <c r="D40" s="19"/>
      <c r="E40" s="33"/>
      <c r="F40" s="19"/>
      <c r="I40" s="29"/>
      <c r="J40" s="19"/>
      <c r="K40" s="33"/>
      <c r="L40" s="28"/>
      <c r="M40" s="29"/>
      <c r="N40" s="29"/>
      <c r="O40" s="29"/>
      <c r="P40" s="28"/>
      <c r="Q40" s="29"/>
      <c r="R40" s="29"/>
      <c r="S40" s="33"/>
    </row>
    <row r="41" spans="1:20" x14ac:dyDescent="0.25">
      <c r="K41" s="33"/>
      <c r="L41" s="29"/>
      <c r="M41" s="29"/>
      <c r="N41" s="29"/>
      <c r="O41" s="29"/>
      <c r="P41" s="29"/>
      <c r="Q41" s="29"/>
      <c r="R41" s="29"/>
      <c r="S41" s="33"/>
    </row>
    <row r="42" spans="1:20" ht="17.399999999999999" x14ac:dyDescent="0.3">
      <c r="B42" s="22" t="s">
        <v>68</v>
      </c>
      <c r="M42" s="29"/>
      <c r="N42" s="29"/>
      <c r="O42" s="29"/>
      <c r="P42" s="29"/>
      <c r="Q42" s="29"/>
      <c r="R42" s="29"/>
      <c r="S42" s="33"/>
    </row>
    <row r="43" spans="1:20" ht="28.8" customHeight="1" x14ac:dyDescent="0.25">
      <c r="D43" s="13">
        <v>2015</v>
      </c>
      <c r="F43" s="13">
        <v>2014</v>
      </c>
      <c r="G43" s="13"/>
      <c r="J43" s="13"/>
      <c r="L43" s="13"/>
      <c r="M43" s="35"/>
      <c r="N43" s="29"/>
      <c r="O43" s="35"/>
      <c r="P43" s="35"/>
      <c r="Q43" s="29"/>
      <c r="R43" s="29"/>
      <c r="S43" s="33"/>
    </row>
    <row r="44" spans="1:20" x14ac:dyDescent="0.25">
      <c r="A44" s="1" t="s">
        <v>31</v>
      </c>
      <c r="M44" s="29"/>
      <c r="N44" s="29"/>
      <c r="O44" s="29"/>
      <c r="P44" s="29"/>
      <c r="Q44" s="29"/>
      <c r="R44" s="29"/>
      <c r="S44" s="33"/>
    </row>
    <row r="45" spans="1:20" s="10" customFormat="1" x14ac:dyDescent="0.25">
      <c r="A45"/>
      <c r="B45"/>
      <c r="C45"/>
      <c r="D45" s="17"/>
      <c r="E45"/>
      <c r="F45" s="17"/>
      <c r="G45" s="17"/>
      <c r="I45" s="29"/>
      <c r="J45" s="27"/>
      <c r="K45" s="33"/>
      <c r="L45" s="27"/>
      <c r="M45" s="27"/>
      <c r="N45" s="29"/>
      <c r="O45" s="27"/>
      <c r="P45" s="27"/>
      <c r="Q45" s="29"/>
      <c r="R45" s="29"/>
      <c r="S45" s="33"/>
      <c r="T45"/>
    </row>
    <row r="46" spans="1:20" s="10" customFormat="1" x14ac:dyDescent="0.25">
      <c r="A46" t="s">
        <v>52</v>
      </c>
      <c r="B46"/>
      <c r="C46"/>
      <c r="D46" s="17">
        <v>565562</v>
      </c>
      <c r="E46"/>
      <c r="F46" s="17">
        <v>523620</v>
      </c>
      <c r="G46" s="17"/>
      <c r="I46" s="29"/>
      <c r="J46" s="27"/>
      <c r="K46" s="33"/>
      <c r="L46" s="27"/>
      <c r="M46" s="27"/>
      <c r="N46" s="29"/>
      <c r="O46" s="27"/>
      <c r="P46" s="27"/>
      <c r="Q46" s="29"/>
      <c r="R46" s="29"/>
      <c r="S46" s="33"/>
      <c r="T46"/>
    </row>
    <row r="47" spans="1:20" s="10" customFormat="1" x14ac:dyDescent="0.25">
      <c r="A47"/>
      <c r="B47"/>
      <c r="C47"/>
      <c r="D47" s="17"/>
      <c r="E47"/>
      <c r="F47" s="17"/>
      <c r="G47" s="27"/>
      <c r="I47" s="29"/>
      <c r="J47" s="27"/>
      <c r="K47" s="33"/>
      <c r="L47" s="27"/>
      <c r="M47" s="27"/>
      <c r="N47" s="29"/>
      <c r="O47" s="27"/>
      <c r="P47" s="27"/>
      <c r="Q47" s="29"/>
      <c r="R47" s="29"/>
      <c r="S47" s="33"/>
      <c r="T47"/>
    </row>
    <row r="48" spans="1:20" s="10" customFormat="1" x14ac:dyDescent="0.25">
      <c r="A48" s="23" t="s">
        <v>35</v>
      </c>
      <c r="B48" s="24"/>
      <c r="C48" s="24"/>
      <c r="D48" s="25">
        <f>SUM(D46:D47)</f>
        <v>565562</v>
      </c>
      <c r="E48" s="24"/>
      <c r="F48" s="25">
        <f>SUM(F46:F47)</f>
        <v>523620</v>
      </c>
      <c r="G48" s="28"/>
      <c r="I48" s="29"/>
      <c r="J48" s="28"/>
      <c r="K48" s="33"/>
      <c r="L48" s="28"/>
      <c r="M48" s="28"/>
      <c r="N48" s="29"/>
      <c r="O48" s="28"/>
      <c r="P48" s="28"/>
      <c r="Q48" s="29"/>
      <c r="R48" s="29"/>
      <c r="S48" s="33"/>
      <c r="T48"/>
    </row>
    <row r="49" spans="1:20" s="10" customFormat="1" x14ac:dyDescent="0.25">
      <c r="A49"/>
      <c r="B49"/>
      <c r="C49"/>
      <c r="D49" s="17"/>
      <c r="E49"/>
      <c r="F49" s="17"/>
      <c r="G49" s="27"/>
      <c r="I49" s="29"/>
      <c r="J49" s="27"/>
      <c r="K49" s="33"/>
      <c r="L49" s="27"/>
      <c r="M49" s="27"/>
      <c r="N49" s="29"/>
      <c r="O49" s="27"/>
      <c r="P49" s="27"/>
      <c r="Q49" s="29"/>
      <c r="R49" s="29"/>
      <c r="S49" s="33"/>
      <c r="T49"/>
    </row>
    <row r="50" spans="1:20" s="10" customFormat="1" x14ac:dyDescent="0.25">
      <c r="A50"/>
      <c r="B50"/>
      <c r="C50"/>
      <c r="D50" s="17"/>
      <c r="E50"/>
      <c r="F50" s="17"/>
      <c r="G50" s="17"/>
      <c r="I50" s="29"/>
      <c r="J50" s="27"/>
      <c r="K50" s="33"/>
      <c r="L50" s="27"/>
      <c r="M50" s="27"/>
      <c r="N50" s="29"/>
      <c r="O50" s="27"/>
      <c r="P50" s="27"/>
      <c r="Q50" s="29"/>
      <c r="R50" s="29"/>
      <c r="S50" s="33"/>
      <c r="T50"/>
    </row>
    <row r="51" spans="1:20" s="10" customFormat="1" x14ac:dyDescent="0.25">
      <c r="A51"/>
      <c r="B51"/>
      <c r="C51"/>
      <c r="D51" s="17"/>
      <c r="E51"/>
      <c r="F51" s="17"/>
      <c r="G51" s="17"/>
      <c r="I51" s="29"/>
      <c r="J51" s="27"/>
      <c r="K51" s="33"/>
      <c r="L51" s="27"/>
      <c r="M51" s="27"/>
      <c r="N51" s="29"/>
      <c r="O51" s="27"/>
      <c r="P51" s="27"/>
      <c r="Q51" s="29"/>
      <c r="R51" s="29"/>
      <c r="S51" s="33"/>
      <c r="T51"/>
    </row>
    <row r="52" spans="1:20" s="10" customFormat="1" x14ac:dyDescent="0.25">
      <c r="A52" s="1" t="s">
        <v>38</v>
      </c>
      <c r="B52"/>
      <c r="C52"/>
      <c r="D52" s="17"/>
      <c r="E52"/>
      <c r="F52" s="17"/>
      <c r="G52" s="17"/>
      <c r="I52" s="29"/>
      <c r="J52" s="27"/>
      <c r="K52" s="33"/>
      <c r="L52" s="27"/>
      <c r="M52" s="27"/>
      <c r="N52" s="29"/>
      <c r="O52" s="17"/>
      <c r="P52" s="17"/>
      <c r="S52"/>
      <c r="T52"/>
    </row>
    <row r="53" spans="1:20" s="10" customFormat="1" x14ac:dyDescent="0.25">
      <c r="A53"/>
      <c r="B53"/>
      <c r="C53"/>
      <c r="D53" s="17"/>
      <c r="E53"/>
      <c r="F53" s="17"/>
      <c r="G53" s="17"/>
      <c r="I53" s="29"/>
      <c r="J53" s="27"/>
      <c r="K53" s="33"/>
      <c r="L53" s="27"/>
      <c r="M53" s="27"/>
      <c r="N53" s="29"/>
      <c r="O53" s="17"/>
      <c r="P53" s="17"/>
      <c r="S53"/>
      <c r="T53"/>
    </row>
    <row r="54" spans="1:20" s="10" customFormat="1" x14ac:dyDescent="0.25">
      <c r="A54" t="s">
        <v>53</v>
      </c>
      <c r="B54"/>
      <c r="C54"/>
      <c r="D54" s="17">
        <v>64400</v>
      </c>
      <c r="E54"/>
      <c r="F54" s="17">
        <v>64400</v>
      </c>
      <c r="G54" s="17"/>
      <c r="I54" s="29"/>
      <c r="J54" s="27"/>
      <c r="K54" s="33"/>
      <c r="L54" s="27"/>
      <c r="M54" s="27"/>
      <c r="N54" s="29"/>
      <c r="O54" s="17"/>
      <c r="P54" s="17"/>
      <c r="S54"/>
      <c r="T54"/>
    </row>
    <row r="55" spans="1:20" s="10" customFormat="1" x14ac:dyDescent="0.25">
      <c r="A55" t="s">
        <v>54</v>
      </c>
      <c r="B55"/>
      <c r="C55"/>
      <c r="D55" s="17">
        <v>8800</v>
      </c>
      <c r="E55"/>
      <c r="F55" s="17">
        <v>10600</v>
      </c>
      <c r="G55" s="17"/>
      <c r="I55" s="29"/>
      <c r="J55" s="27"/>
      <c r="K55" s="33"/>
      <c r="L55" s="27"/>
      <c r="M55" s="27"/>
      <c r="N55" s="29"/>
      <c r="O55" s="17"/>
      <c r="P55" s="17"/>
      <c r="S55"/>
      <c r="T55"/>
    </row>
    <row r="56" spans="1:20" s="10" customFormat="1" x14ac:dyDescent="0.25">
      <c r="A56" t="s">
        <v>39</v>
      </c>
      <c r="B56"/>
      <c r="C56"/>
      <c r="D56" s="17">
        <f>5498+1336</f>
        <v>6834</v>
      </c>
      <c r="E56"/>
      <c r="F56" s="17">
        <v>5498</v>
      </c>
      <c r="G56" s="17"/>
      <c r="J56" s="17"/>
      <c r="K56"/>
      <c r="L56" s="17"/>
      <c r="M56" s="17"/>
      <c r="O56" s="17"/>
      <c r="P56" s="17"/>
      <c r="S56"/>
      <c r="T56"/>
    </row>
    <row r="57" spans="1:20" s="10" customFormat="1" x14ac:dyDescent="0.25">
      <c r="A57"/>
      <c r="B57"/>
      <c r="C57"/>
      <c r="D57" s="17"/>
      <c r="E57"/>
      <c r="F57" s="17"/>
      <c r="G57" s="17"/>
      <c r="J57" s="17"/>
      <c r="K57"/>
      <c r="L57" s="17"/>
      <c r="M57" s="17"/>
      <c r="O57" s="17"/>
      <c r="P57" s="17"/>
      <c r="S57"/>
      <c r="T57"/>
    </row>
    <row r="58" spans="1:20" s="10" customFormat="1" x14ac:dyDescent="0.25">
      <c r="A58" t="s">
        <v>40</v>
      </c>
      <c r="B58"/>
      <c r="C58"/>
      <c r="D58" s="19">
        <f>SUM(D54:D57)</f>
        <v>80034</v>
      </c>
      <c r="E58"/>
      <c r="F58" s="19">
        <f>SUM(F54:F57)</f>
        <v>80498</v>
      </c>
      <c r="G58" s="19"/>
      <c r="J58" s="19"/>
      <c r="K58"/>
      <c r="L58" s="19"/>
      <c r="M58" s="19"/>
      <c r="O58" s="19"/>
      <c r="P58" s="19"/>
      <c r="S58"/>
      <c r="T58"/>
    </row>
    <row r="59" spans="1:20" s="10" customFormat="1" x14ac:dyDescent="0.25">
      <c r="A59"/>
      <c r="B59"/>
      <c r="C59"/>
      <c r="D59" s="17"/>
      <c r="E59"/>
      <c r="F59" s="17"/>
      <c r="G59" s="17"/>
      <c r="J59" s="17"/>
      <c r="K59"/>
      <c r="L59" s="17"/>
      <c r="M59" s="17"/>
      <c r="O59" s="17"/>
      <c r="P59" s="17"/>
      <c r="S59"/>
      <c r="T59"/>
    </row>
    <row r="60" spans="1:20" s="10" customFormat="1" x14ac:dyDescent="0.25">
      <c r="A60" s="16" t="s">
        <v>41</v>
      </c>
      <c r="B60"/>
      <c r="C60"/>
      <c r="D60" s="17"/>
      <c r="E60"/>
      <c r="F60" s="17"/>
      <c r="G60" s="17"/>
      <c r="J60" s="17"/>
      <c r="K60"/>
      <c r="L60" s="17"/>
      <c r="M60" s="17"/>
      <c r="O60" s="17"/>
      <c r="P60" s="17"/>
      <c r="S60"/>
      <c r="T60"/>
    </row>
    <row r="61" spans="1:20" s="10" customFormat="1" x14ac:dyDescent="0.25">
      <c r="A61"/>
      <c r="B61"/>
      <c r="C61"/>
      <c r="D61" s="17"/>
      <c r="E61"/>
      <c r="F61" s="17"/>
      <c r="G61" s="17"/>
      <c r="J61" s="17"/>
      <c r="K61"/>
      <c r="L61" s="17"/>
      <c r="M61" s="17"/>
      <c r="O61" s="17"/>
      <c r="P61" s="17"/>
      <c r="S61"/>
      <c r="T61"/>
    </row>
    <row r="62" spans="1:20" s="10" customFormat="1" x14ac:dyDescent="0.25">
      <c r="A62" s="16" t="s">
        <v>42</v>
      </c>
      <c r="B62"/>
      <c r="C62"/>
      <c r="D62" s="17">
        <f>F62-D36</f>
        <v>415423</v>
      </c>
      <c r="E62"/>
      <c r="F62" s="17">
        <v>378623</v>
      </c>
      <c r="G62" s="17"/>
      <c r="I62" s="29"/>
      <c r="J62" s="27"/>
      <c r="K62" s="33"/>
      <c r="L62" s="27"/>
      <c r="M62" s="27"/>
      <c r="N62" s="29"/>
      <c r="O62" s="17"/>
      <c r="P62" s="17"/>
      <c r="S62"/>
      <c r="T62"/>
    </row>
    <row r="63" spans="1:20" s="10" customFormat="1" x14ac:dyDescent="0.25">
      <c r="A63" s="16" t="s">
        <v>55</v>
      </c>
      <c r="B63"/>
      <c r="C63"/>
      <c r="D63" s="17">
        <v>64499</v>
      </c>
      <c r="E63"/>
      <c r="F63" s="17">
        <v>54639</v>
      </c>
      <c r="G63" s="17"/>
      <c r="I63" s="29"/>
      <c r="J63" s="27"/>
      <c r="K63" s="33"/>
      <c r="L63" s="27"/>
      <c r="M63" s="27"/>
      <c r="N63" s="29"/>
      <c r="O63" s="17"/>
      <c r="P63" s="17"/>
      <c r="S63"/>
      <c r="T63"/>
    </row>
    <row r="64" spans="1:20" s="10" customFormat="1" x14ac:dyDescent="0.25">
      <c r="A64" s="16" t="s">
        <v>43</v>
      </c>
      <c r="B64"/>
      <c r="C64"/>
      <c r="D64" s="17">
        <f>D39</f>
        <v>5606</v>
      </c>
      <c r="E64"/>
      <c r="F64" s="17">
        <f>F39</f>
        <v>9859.75</v>
      </c>
      <c r="G64" s="17"/>
      <c r="I64" s="29"/>
      <c r="J64" s="27"/>
      <c r="K64" s="33"/>
      <c r="L64" s="27"/>
      <c r="M64" s="27"/>
      <c r="N64" s="29"/>
      <c r="O64" s="17"/>
      <c r="P64" s="17"/>
      <c r="S64"/>
      <c r="T64"/>
    </row>
    <row r="65" spans="1:20" s="10" customFormat="1" x14ac:dyDescent="0.25">
      <c r="A65"/>
      <c r="B65"/>
      <c r="C65"/>
      <c r="D65" s="17"/>
      <c r="E65"/>
      <c r="F65" s="17"/>
      <c r="G65" s="17"/>
      <c r="I65" s="29"/>
      <c r="J65" s="27"/>
      <c r="K65" s="33"/>
      <c r="L65" s="27"/>
      <c r="M65" s="27"/>
      <c r="N65" s="29"/>
      <c r="O65" s="17"/>
      <c r="P65" s="17"/>
      <c r="S65"/>
      <c r="T65"/>
    </row>
    <row r="66" spans="1:20" s="10" customFormat="1" x14ac:dyDescent="0.25">
      <c r="A66" s="16" t="s">
        <v>44</v>
      </c>
      <c r="B66"/>
      <c r="C66"/>
      <c r="D66" s="19">
        <f>SUM(D62:D65)</f>
        <v>485528</v>
      </c>
      <c r="E66"/>
      <c r="F66" s="19">
        <f>SUM(F62:F65)</f>
        <v>443121.75</v>
      </c>
      <c r="G66" s="19"/>
      <c r="I66" s="29"/>
      <c r="J66" s="28"/>
      <c r="K66" s="33"/>
      <c r="L66" s="28"/>
      <c r="M66" s="28"/>
      <c r="N66" s="29"/>
      <c r="O66" s="19"/>
      <c r="P66" s="19"/>
      <c r="S66"/>
      <c r="T66"/>
    </row>
    <row r="67" spans="1:20" s="10" customFormat="1" x14ac:dyDescent="0.25">
      <c r="A67"/>
      <c r="B67"/>
      <c r="C67"/>
      <c r="D67" s="17"/>
      <c r="E67"/>
      <c r="F67" s="17"/>
      <c r="G67" s="27"/>
      <c r="I67" s="29"/>
      <c r="J67" s="27"/>
      <c r="K67" s="33"/>
      <c r="L67" s="27"/>
      <c r="M67" s="27"/>
      <c r="N67" s="29"/>
      <c r="O67" s="27"/>
      <c r="P67" s="17"/>
      <c r="S67"/>
      <c r="T67"/>
    </row>
    <row r="68" spans="1:20" s="10" customFormat="1" x14ac:dyDescent="0.25">
      <c r="A68" s="23" t="s">
        <v>45</v>
      </c>
      <c r="B68" s="24"/>
      <c r="C68" s="24"/>
      <c r="D68" s="25">
        <f>D58+D66</f>
        <v>565562</v>
      </c>
      <c r="E68" s="24"/>
      <c r="F68" s="25">
        <f>F58+F66</f>
        <v>523619.75</v>
      </c>
      <c r="G68" s="28"/>
      <c r="I68" s="29"/>
      <c r="J68" s="28"/>
      <c r="K68" s="33"/>
      <c r="L68" s="28"/>
      <c r="M68" s="28"/>
      <c r="N68" s="29"/>
      <c r="O68" s="28"/>
      <c r="P68" s="25"/>
      <c r="S68"/>
      <c r="T68"/>
    </row>
    <row r="69" spans="1:20" s="10" customFormat="1" x14ac:dyDescent="0.25">
      <c r="A69"/>
      <c r="B69"/>
      <c r="C69"/>
      <c r="D69" s="17"/>
      <c r="E69"/>
      <c r="F69" s="17"/>
      <c r="G69" s="27"/>
      <c r="I69" s="29"/>
      <c r="J69" s="27"/>
      <c r="K69" s="33"/>
      <c r="L69" s="27"/>
      <c r="M69" s="27"/>
      <c r="N69" s="29"/>
      <c r="O69" s="27"/>
      <c r="P69" s="17"/>
      <c r="S69"/>
      <c r="T69"/>
    </row>
    <row r="70" spans="1:20" s="10" customFormat="1" x14ac:dyDescent="0.25">
      <c r="A70"/>
      <c r="B70"/>
      <c r="C70"/>
      <c r="D70" s="17"/>
      <c r="E70"/>
      <c r="F70" s="17"/>
      <c r="G70" s="17"/>
      <c r="I70" s="29"/>
      <c r="J70" s="27"/>
      <c r="K70" s="33"/>
      <c r="L70" s="27"/>
      <c r="M70" s="27"/>
      <c r="N70" s="29"/>
      <c r="O70" s="17"/>
      <c r="P70" s="17"/>
      <c r="S70"/>
      <c r="T70"/>
    </row>
    <row r="71" spans="1:20" s="10" customFormat="1" x14ac:dyDescent="0.25">
      <c r="A71"/>
      <c r="B71"/>
      <c r="C71" s="16"/>
      <c r="D71" s="17"/>
      <c r="E71" s="16"/>
      <c r="F71" s="17"/>
      <c r="G71" s="17"/>
      <c r="I71" s="29"/>
      <c r="J71" s="27"/>
      <c r="K71" s="34"/>
      <c r="L71" s="27"/>
      <c r="M71" s="27"/>
      <c r="N71" s="29"/>
      <c r="O71" s="17"/>
      <c r="P71" s="17"/>
      <c r="S71"/>
      <c r="T71"/>
    </row>
    <row r="72" spans="1:20" s="10" customFormat="1" x14ac:dyDescent="0.25">
      <c r="A72"/>
      <c r="B72"/>
      <c r="C72"/>
      <c r="D72" s="17"/>
      <c r="E72"/>
      <c r="F72" s="17"/>
      <c r="G72" s="17"/>
      <c r="I72" s="29"/>
      <c r="J72" s="27"/>
      <c r="K72" s="33"/>
      <c r="L72" s="27"/>
      <c r="M72" s="27"/>
      <c r="N72" s="29"/>
      <c r="O72" s="17"/>
      <c r="P72" s="17"/>
      <c r="S72"/>
      <c r="T72"/>
    </row>
    <row r="73" spans="1:20" x14ac:dyDescent="0.25">
      <c r="I73" s="29"/>
      <c r="J73" s="29"/>
      <c r="K73" s="33"/>
      <c r="L73" s="29"/>
      <c r="M73" s="29"/>
      <c r="N73" s="29"/>
    </row>
    <row r="74" spans="1:20" x14ac:dyDescent="0.25">
      <c r="I74" s="29"/>
      <c r="J74" s="29"/>
      <c r="K74" s="33"/>
      <c r="L74" s="29"/>
      <c r="M74" s="29"/>
      <c r="N74" s="29"/>
    </row>
    <row r="75" spans="1:20" x14ac:dyDescent="0.25">
      <c r="I75" s="29"/>
      <c r="J75" s="29"/>
      <c r="K75" s="33"/>
      <c r="L75" s="29"/>
      <c r="M75" s="29"/>
      <c r="N75" s="29"/>
    </row>
  </sheetData>
  <mergeCells count="1">
    <mergeCell ref="K30:K32"/>
  </mergeCells>
  <pageMargins left="0.75" right="0.75" top="1" bottom="1" header="0.5" footer="0.5"/>
  <pageSetup paperSize="9" scale="92" orientation="portrait" verticalDpi="300" r:id="rId1"/>
  <headerFooter alignWithMargins="0"/>
  <rowBreaks count="1" manualBreakCount="1">
    <brk id="40" max="16383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75"/>
  <sheetViews>
    <sheetView topLeftCell="A19" zoomScaleNormal="100" workbookViewId="0">
      <selection activeCell="M22" sqref="M22"/>
    </sheetView>
  </sheetViews>
  <sheetFormatPr defaultRowHeight="13.2" x14ac:dyDescent="0.25"/>
  <cols>
    <col min="2" max="2" width="13.44140625" customWidth="1"/>
    <col min="3" max="3" width="3.21875" customWidth="1"/>
    <col min="4" max="4" width="12.5546875" style="10" bestFit="1" customWidth="1"/>
    <col min="5" max="5" width="1.5546875" customWidth="1"/>
    <col min="6" max="6" width="12.5546875" style="10" bestFit="1" customWidth="1"/>
    <col min="7" max="7" width="1.88671875" style="10" customWidth="1"/>
    <col min="8" max="8" width="11" style="10" customWidth="1"/>
    <col min="9" max="9" width="1.44140625" style="10" customWidth="1"/>
    <col min="10" max="10" width="9.5546875" style="10" customWidth="1"/>
    <col min="12" max="12" width="12.5546875" style="10" bestFit="1" customWidth="1"/>
    <col min="13" max="13" width="5.44140625" style="10" customWidth="1"/>
    <col min="14" max="14" width="11" style="10" customWidth="1"/>
    <col min="15" max="15" width="8.88671875" style="10"/>
    <col min="16" max="16" width="12.5546875" style="10" bestFit="1" customWidth="1"/>
    <col min="17" max="17" width="8.88671875" style="10"/>
    <col min="18" max="18" width="10.5546875" style="10" bestFit="1" customWidth="1"/>
    <col min="20" max="20" width="12.33203125" bestFit="1" customWidth="1"/>
  </cols>
  <sheetData>
    <row r="1" spans="1:20" x14ac:dyDescent="0.25">
      <c r="A1" s="16" t="s">
        <v>49</v>
      </c>
    </row>
    <row r="5" spans="1:20" ht="15.6" x14ac:dyDescent="0.3">
      <c r="B5" s="2" t="s">
        <v>61</v>
      </c>
      <c r="C5" s="2"/>
      <c r="E5" s="2"/>
      <c r="G5" s="11"/>
      <c r="K5" s="2"/>
      <c r="M5" s="11"/>
      <c r="O5" s="11"/>
      <c r="Q5" s="11"/>
    </row>
    <row r="9" spans="1:20" ht="13.8" x14ac:dyDescent="0.25">
      <c r="A9" s="3" t="s">
        <v>1</v>
      </c>
      <c r="D9" s="14" t="s">
        <v>56</v>
      </c>
      <c r="F9" s="14" t="s">
        <v>50</v>
      </c>
      <c r="G9" s="15"/>
      <c r="H9" s="14" t="s">
        <v>57</v>
      </c>
      <c r="I9" s="14"/>
      <c r="J9" s="14"/>
      <c r="L9" s="14"/>
      <c r="M9" s="15"/>
      <c r="N9" s="14"/>
      <c r="O9" s="15"/>
      <c r="P9" s="14"/>
      <c r="Q9" s="15"/>
      <c r="R9" s="14"/>
      <c r="T9" s="3"/>
    </row>
    <row r="10" spans="1:20" x14ac:dyDescent="0.25">
      <c r="A10" s="3"/>
      <c r="D10" s="12"/>
      <c r="F10" s="12"/>
      <c r="H10" s="12"/>
      <c r="I10" s="12"/>
      <c r="J10" s="12"/>
      <c r="L10" s="12"/>
      <c r="N10" s="12"/>
      <c r="P10" s="12"/>
      <c r="R10" s="12"/>
      <c r="T10" s="3"/>
    </row>
    <row r="11" spans="1:20" ht="15.6" x14ac:dyDescent="0.3">
      <c r="A11" s="2" t="s">
        <v>7</v>
      </c>
      <c r="D11" s="12"/>
      <c r="F11" s="12"/>
      <c r="H11" s="12"/>
      <c r="I11" s="12"/>
      <c r="J11" s="12"/>
      <c r="L11" s="12"/>
      <c r="N11" s="12"/>
      <c r="P11" s="12"/>
      <c r="R11" s="12"/>
      <c r="T11" s="3"/>
    </row>
    <row r="13" spans="1:20" x14ac:dyDescent="0.25">
      <c r="A13" t="s">
        <v>2</v>
      </c>
      <c r="D13" s="17">
        <v>9600</v>
      </c>
      <c r="F13" s="17">
        <v>9000</v>
      </c>
      <c r="G13" s="17"/>
      <c r="H13" s="17">
        <v>9600</v>
      </c>
      <c r="I13" s="17"/>
      <c r="J13" s="17"/>
      <c r="L13" s="17"/>
      <c r="M13" s="17"/>
      <c r="N13" s="17"/>
      <c r="O13" s="17"/>
      <c r="P13" s="17"/>
      <c r="Q13" s="17"/>
      <c r="R13" s="17"/>
      <c r="T13" s="4"/>
    </row>
    <row r="14" spans="1:20" x14ac:dyDescent="0.25">
      <c r="A14" t="s">
        <v>3</v>
      </c>
      <c r="D14" s="17">
        <v>96600</v>
      </c>
      <c r="F14" s="17">
        <v>96600</v>
      </c>
      <c r="G14" s="17"/>
      <c r="H14" s="17">
        <v>96600</v>
      </c>
      <c r="I14" s="17"/>
      <c r="J14" s="17"/>
      <c r="L14" s="17"/>
      <c r="M14" s="17"/>
      <c r="N14" s="17"/>
      <c r="O14" s="17"/>
      <c r="P14" s="17"/>
      <c r="Q14" s="17"/>
      <c r="R14" s="17"/>
      <c r="T14" s="4"/>
    </row>
    <row r="15" spans="1:20" x14ac:dyDescent="0.25">
      <c r="A15" t="s">
        <v>4</v>
      </c>
      <c r="D15" s="17">
        <v>36800</v>
      </c>
      <c r="F15" s="17">
        <v>36800</v>
      </c>
      <c r="G15" s="17"/>
      <c r="H15" s="17">
        <v>36800</v>
      </c>
      <c r="I15" s="17"/>
      <c r="J15" s="17"/>
      <c r="L15" s="17"/>
      <c r="M15" s="17"/>
      <c r="N15" s="17"/>
      <c r="O15" s="17"/>
      <c r="P15" s="17"/>
      <c r="Q15" s="17"/>
      <c r="R15" s="17"/>
      <c r="T15" s="4"/>
    </row>
    <row r="16" spans="1:20" x14ac:dyDescent="0.25">
      <c r="A16" t="s">
        <v>6</v>
      </c>
      <c r="D16" s="18">
        <v>1138</v>
      </c>
      <c r="F16" s="18">
        <v>2770</v>
      </c>
      <c r="G16" s="17"/>
      <c r="H16" s="18">
        <v>2000</v>
      </c>
      <c r="I16" s="18"/>
      <c r="J16" s="18"/>
      <c r="L16" s="18"/>
      <c r="M16" s="17"/>
      <c r="N16" s="18"/>
      <c r="O16" s="17"/>
      <c r="P16" s="18"/>
      <c r="Q16" s="17"/>
      <c r="R16" s="18"/>
      <c r="T16" s="5"/>
    </row>
    <row r="17" spans="1:20" x14ac:dyDescent="0.25">
      <c r="D17" s="17"/>
      <c r="F17" s="17"/>
      <c r="G17" s="17"/>
      <c r="H17" s="17"/>
      <c r="I17" s="17"/>
      <c r="J17" s="17"/>
      <c r="L17" s="17"/>
      <c r="M17" s="17"/>
      <c r="N17" s="17"/>
      <c r="O17" s="17"/>
      <c r="P17" s="17"/>
      <c r="Q17" s="17"/>
      <c r="R17" s="17"/>
      <c r="T17" s="4"/>
    </row>
    <row r="18" spans="1:20" x14ac:dyDescent="0.25">
      <c r="A18" s="1" t="s">
        <v>5</v>
      </c>
      <c r="D18" s="19">
        <f>SUM(D13:D17)</f>
        <v>144138</v>
      </c>
      <c r="F18" s="19">
        <f>SUM(F13:F17)</f>
        <v>145170</v>
      </c>
      <c r="G18" s="17"/>
      <c r="H18" s="19">
        <f>SUM(H13:H17)</f>
        <v>145000</v>
      </c>
      <c r="I18" s="19"/>
      <c r="J18" s="19"/>
      <c r="L18" s="19"/>
      <c r="M18" s="17"/>
      <c r="N18" s="19"/>
      <c r="O18" s="17"/>
      <c r="P18" s="19"/>
      <c r="Q18" s="17"/>
      <c r="R18" s="19"/>
      <c r="T18" s="7"/>
    </row>
    <row r="19" spans="1:20" x14ac:dyDescent="0.25">
      <c r="D19" s="17"/>
      <c r="F19" s="17"/>
      <c r="G19" s="17"/>
      <c r="H19" s="17"/>
      <c r="I19" s="17"/>
      <c r="J19" s="17"/>
      <c r="L19" s="17"/>
      <c r="M19" s="17"/>
      <c r="N19" s="17"/>
      <c r="O19" s="17"/>
      <c r="P19" s="17"/>
      <c r="Q19" s="17"/>
      <c r="R19" s="17"/>
    </row>
    <row r="20" spans="1:20" x14ac:dyDescent="0.25">
      <c r="D20" s="17"/>
      <c r="F20" s="17"/>
      <c r="G20" s="17"/>
      <c r="H20" s="17"/>
      <c r="I20" s="17"/>
      <c r="J20" s="17"/>
      <c r="L20" s="17"/>
      <c r="M20" s="17"/>
      <c r="N20" s="17"/>
      <c r="O20" s="17"/>
      <c r="P20" s="17"/>
      <c r="Q20" s="17"/>
      <c r="R20" s="17"/>
    </row>
    <row r="21" spans="1:20" x14ac:dyDescent="0.25">
      <c r="D21" s="17"/>
      <c r="F21" s="17"/>
      <c r="G21" s="17"/>
      <c r="H21" s="17"/>
      <c r="I21" s="17"/>
      <c r="J21" s="17"/>
      <c r="L21" s="17"/>
      <c r="M21" s="17"/>
      <c r="N21" s="17"/>
      <c r="O21" s="17"/>
      <c r="P21" s="17"/>
      <c r="Q21" s="17"/>
      <c r="R21" s="17"/>
    </row>
    <row r="22" spans="1:20" ht="15.6" x14ac:dyDescent="0.3">
      <c r="A22" s="2" t="s">
        <v>8</v>
      </c>
      <c r="D22" s="17"/>
      <c r="F22" s="17"/>
      <c r="G22" s="17"/>
      <c r="H22" s="17"/>
      <c r="I22" s="17"/>
      <c r="J22" s="17"/>
      <c r="L22" s="17"/>
      <c r="M22" s="17"/>
      <c r="N22" s="17"/>
      <c r="O22" s="17"/>
      <c r="P22" s="17"/>
      <c r="Q22" s="17"/>
      <c r="R22" s="17"/>
    </row>
    <row r="23" spans="1:20" x14ac:dyDescent="0.25">
      <c r="D23" s="17"/>
      <c r="F23" s="17"/>
      <c r="G23" s="17"/>
      <c r="H23" s="17"/>
      <c r="I23" s="17"/>
      <c r="J23" s="30" t="s">
        <v>59</v>
      </c>
      <c r="K23" s="32" t="s">
        <v>63</v>
      </c>
      <c r="L23" s="17"/>
      <c r="M23" s="17"/>
      <c r="N23" s="17"/>
      <c r="O23" s="17"/>
      <c r="P23" s="17"/>
      <c r="Q23" s="17"/>
      <c r="R23" s="17"/>
    </row>
    <row r="24" spans="1:20" x14ac:dyDescent="0.25">
      <c r="A24" t="s">
        <v>9</v>
      </c>
      <c r="D24" s="17">
        <v>23891</v>
      </c>
      <c r="F24" s="17">
        <v>19915</v>
      </c>
      <c r="G24" s="17"/>
      <c r="H24" s="17">
        <v>25000</v>
      </c>
      <c r="I24" s="17"/>
      <c r="J24" s="30">
        <f>H24-D24</f>
        <v>1109</v>
      </c>
      <c r="L24" s="17"/>
      <c r="M24" s="17"/>
      <c r="N24" s="17"/>
      <c r="O24" s="17"/>
      <c r="P24" s="17"/>
      <c r="Q24" s="17"/>
      <c r="R24" s="17"/>
      <c r="T24" s="4"/>
    </row>
    <row r="25" spans="1:20" x14ac:dyDescent="0.25">
      <c r="A25" t="s">
        <v>11</v>
      </c>
      <c r="D25" s="17">
        <v>30812</v>
      </c>
      <c r="F25" s="17">
        <v>46189</v>
      </c>
      <c r="G25" s="17"/>
      <c r="H25" s="17">
        <v>45000</v>
      </c>
      <c r="I25" s="17"/>
      <c r="J25" s="30">
        <f t="shared" ref="J25:J39" si="0">H25-D25</f>
        <v>14188</v>
      </c>
      <c r="L25" s="17"/>
      <c r="M25" s="17"/>
      <c r="N25" s="17"/>
      <c r="O25" s="17"/>
      <c r="P25" s="17"/>
      <c r="Q25" s="17"/>
      <c r="R25" s="17"/>
      <c r="T25" s="4"/>
    </row>
    <row r="26" spans="1:20" x14ac:dyDescent="0.25">
      <c r="A26" t="s">
        <v>58</v>
      </c>
      <c r="D26" s="17">
        <v>8881</v>
      </c>
      <c r="F26" s="17">
        <v>7605</v>
      </c>
      <c r="G26" s="17"/>
      <c r="H26" s="17">
        <v>15000</v>
      </c>
      <c r="I26" s="17"/>
      <c r="J26" s="30">
        <f t="shared" si="0"/>
        <v>6119</v>
      </c>
      <c r="L26" s="17"/>
      <c r="M26" s="17"/>
      <c r="N26" s="17"/>
      <c r="O26" s="17"/>
      <c r="P26" s="17"/>
      <c r="Q26" s="17"/>
      <c r="R26" s="17"/>
      <c r="T26" s="4"/>
    </row>
    <row r="27" spans="1:20" x14ac:dyDescent="0.25">
      <c r="A27" t="s">
        <v>13</v>
      </c>
      <c r="D27" s="17">
        <v>660</v>
      </c>
      <c r="F27" s="17"/>
      <c r="G27" s="17"/>
      <c r="H27" s="17">
        <v>2000</v>
      </c>
      <c r="I27" s="17"/>
      <c r="J27" s="30">
        <f t="shared" si="0"/>
        <v>1340</v>
      </c>
      <c r="L27" s="17"/>
      <c r="M27" s="17"/>
      <c r="N27" s="17"/>
      <c r="O27" s="17"/>
      <c r="P27" s="17"/>
      <c r="Q27" s="17"/>
      <c r="R27" s="17"/>
      <c r="T27" s="4"/>
    </row>
    <row r="28" spans="1:20" x14ac:dyDescent="0.25">
      <c r="A28" t="s">
        <v>14</v>
      </c>
      <c r="D28" s="17">
        <v>3392</v>
      </c>
      <c r="F28" s="17">
        <v>3246</v>
      </c>
      <c r="G28" s="17"/>
      <c r="H28" s="17">
        <v>3400</v>
      </c>
      <c r="I28" s="17"/>
      <c r="J28" s="30">
        <f t="shared" si="0"/>
        <v>8</v>
      </c>
      <c r="L28" s="17"/>
      <c r="M28" s="17"/>
      <c r="N28" s="17"/>
      <c r="O28" s="17"/>
      <c r="P28" s="17"/>
      <c r="Q28" s="17"/>
      <c r="R28" s="17"/>
      <c r="T28" s="4"/>
    </row>
    <row r="29" spans="1:20" x14ac:dyDescent="0.25">
      <c r="A29" t="s">
        <v>15</v>
      </c>
      <c r="D29" s="17">
        <v>5498</v>
      </c>
      <c r="F29" s="17">
        <v>5498</v>
      </c>
      <c r="G29" s="17"/>
      <c r="H29" s="17">
        <v>5498</v>
      </c>
      <c r="I29" s="17"/>
      <c r="J29" s="30">
        <f t="shared" si="0"/>
        <v>0</v>
      </c>
      <c r="L29" s="17"/>
      <c r="M29" s="17"/>
      <c r="N29" s="17"/>
      <c r="O29" s="17"/>
      <c r="P29" s="17"/>
      <c r="Q29" s="17"/>
      <c r="R29" s="17"/>
      <c r="T29" s="4"/>
    </row>
    <row r="30" spans="1:20" x14ac:dyDescent="0.25">
      <c r="A30" t="s">
        <v>60</v>
      </c>
      <c r="D30" s="17">
        <v>2975.25</v>
      </c>
      <c r="F30" s="17">
        <v>2445</v>
      </c>
      <c r="G30" s="17"/>
      <c r="H30" s="17">
        <v>2500</v>
      </c>
      <c r="I30" s="17"/>
      <c r="J30" s="30">
        <f t="shared" si="0"/>
        <v>-475.25</v>
      </c>
      <c r="K30" s="36" t="s">
        <v>64</v>
      </c>
      <c r="L30" s="17"/>
      <c r="M30" s="17"/>
      <c r="N30" s="17"/>
      <c r="O30" s="17"/>
      <c r="P30" s="17"/>
      <c r="Q30" s="17"/>
      <c r="R30" s="17"/>
      <c r="T30" s="4"/>
    </row>
    <row r="31" spans="1:20" x14ac:dyDescent="0.25">
      <c r="A31" t="s">
        <v>17</v>
      </c>
      <c r="D31" s="20">
        <v>21369</v>
      </c>
      <c r="F31" s="20">
        <v>2627</v>
      </c>
      <c r="G31" s="17"/>
      <c r="H31" s="20">
        <v>8500</v>
      </c>
      <c r="I31" s="20"/>
      <c r="J31" s="30">
        <f t="shared" si="0"/>
        <v>-12869</v>
      </c>
      <c r="K31" s="37"/>
      <c r="L31" s="20"/>
      <c r="M31" s="17"/>
      <c r="N31" s="20"/>
      <c r="O31" s="17"/>
      <c r="P31" s="20"/>
      <c r="Q31" s="17"/>
      <c r="R31" s="20"/>
      <c r="T31" s="9"/>
    </row>
    <row r="32" spans="1:20" x14ac:dyDescent="0.25">
      <c r="A32" s="1" t="s">
        <v>18</v>
      </c>
      <c r="D32" s="19">
        <f>SUM(D24:D31)</f>
        <v>97478.25</v>
      </c>
      <c r="F32" s="19">
        <f>SUM(F24:F31)</f>
        <v>87525</v>
      </c>
      <c r="G32" s="17"/>
      <c r="H32" s="19">
        <f>SUM(H24:H31)</f>
        <v>106898</v>
      </c>
      <c r="I32" s="19"/>
      <c r="J32" s="31">
        <f t="shared" si="0"/>
        <v>9419.75</v>
      </c>
      <c r="K32" s="37"/>
      <c r="L32" s="19"/>
      <c r="M32" s="17"/>
      <c r="N32" s="19"/>
      <c r="O32" s="17"/>
      <c r="P32" s="19"/>
      <c r="Q32" s="17"/>
      <c r="R32" s="19"/>
      <c r="T32" s="8"/>
    </row>
    <row r="33" spans="1:20" x14ac:dyDescent="0.25">
      <c r="D33" s="17"/>
      <c r="F33" s="17"/>
      <c r="G33" s="17"/>
      <c r="H33" s="17"/>
      <c r="I33" s="17"/>
      <c r="J33" s="31"/>
      <c r="L33" s="17"/>
      <c r="M33" s="17"/>
      <c r="N33" s="17"/>
      <c r="O33" s="17"/>
      <c r="P33" s="17"/>
      <c r="Q33" s="17"/>
      <c r="R33" s="17"/>
    </row>
    <row r="34" spans="1:20" x14ac:dyDescent="0.25">
      <c r="A34" s="1" t="s">
        <v>65</v>
      </c>
      <c r="D34" s="19">
        <f>SUM(D18-D32)</f>
        <v>46659.75</v>
      </c>
      <c r="F34" s="19">
        <f>SUM(F18-F32)</f>
        <v>57645</v>
      </c>
      <c r="G34" s="17"/>
      <c r="H34" s="19">
        <f>SUM(H18-H32)</f>
        <v>38102</v>
      </c>
      <c r="I34" s="19"/>
      <c r="J34" s="31">
        <f t="shared" si="0"/>
        <v>-8557.75</v>
      </c>
      <c r="L34" s="19"/>
      <c r="M34" s="17"/>
      <c r="N34" s="19"/>
      <c r="O34" s="17"/>
      <c r="P34" s="19"/>
      <c r="Q34" s="17"/>
      <c r="R34" s="19"/>
      <c r="T34" s="8"/>
    </row>
    <row r="35" spans="1:20" x14ac:dyDescent="0.25">
      <c r="A35" s="1"/>
      <c r="J35" s="31"/>
    </row>
    <row r="36" spans="1:20" x14ac:dyDescent="0.25">
      <c r="A36" s="1" t="s">
        <v>46</v>
      </c>
      <c r="D36" s="10">
        <v>-36800</v>
      </c>
      <c r="F36" s="10">
        <v>-36800</v>
      </c>
      <c r="H36" s="10">
        <v>-36800</v>
      </c>
      <c r="J36" s="31"/>
      <c r="M36" s="29"/>
      <c r="N36" s="29"/>
      <c r="O36" s="29"/>
      <c r="P36" s="29"/>
      <c r="Q36" s="29"/>
      <c r="R36" s="29"/>
      <c r="S36" s="33"/>
    </row>
    <row r="37" spans="1:20" x14ac:dyDescent="0.25">
      <c r="A37" s="1" t="s">
        <v>47</v>
      </c>
      <c r="J37" s="31"/>
      <c r="M37" s="29"/>
      <c r="N37" s="29"/>
      <c r="O37" s="29"/>
      <c r="P37" s="29"/>
      <c r="Q37" s="29"/>
      <c r="R37" s="29"/>
      <c r="S37" s="33"/>
    </row>
    <row r="38" spans="1:20" x14ac:dyDescent="0.25">
      <c r="A38" s="1"/>
      <c r="E38" s="33"/>
      <c r="I38" s="29"/>
      <c r="J38" s="31"/>
      <c r="K38" s="33"/>
      <c r="L38" s="29"/>
      <c r="M38" s="29"/>
      <c r="N38" s="29"/>
      <c r="O38" s="29"/>
      <c r="P38" s="29"/>
      <c r="Q38" s="29"/>
      <c r="R38" s="29"/>
      <c r="S38" s="33"/>
    </row>
    <row r="39" spans="1:20" x14ac:dyDescent="0.25">
      <c r="A39" s="23" t="s">
        <v>43</v>
      </c>
      <c r="B39" s="24"/>
      <c r="C39" s="24"/>
      <c r="D39" s="25">
        <f>D34+D36+D37</f>
        <v>9859.75</v>
      </c>
      <c r="E39" s="33"/>
      <c r="F39" s="25">
        <f>F34+F36+F37</f>
        <v>20845</v>
      </c>
      <c r="G39" s="28"/>
      <c r="H39" s="25">
        <f t="shared" ref="H39" si="1">H34+H36+H37</f>
        <v>1302</v>
      </c>
      <c r="I39" s="28"/>
      <c r="J39" s="25">
        <f t="shared" si="0"/>
        <v>-8557.75</v>
      </c>
      <c r="K39" s="33"/>
      <c r="L39" s="28"/>
      <c r="M39" s="28"/>
      <c r="N39" s="28"/>
      <c r="O39" s="29"/>
      <c r="P39" s="28"/>
      <c r="Q39" s="29"/>
      <c r="R39" s="29"/>
      <c r="S39" s="33"/>
    </row>
    <row r="40" spans="1:20" x14ac:dyDescent="0.25">
      <c r="A40" s="1"/>
      <c r="D40" s="19"/>
      <c r="E40" s="33"/>
      <c r="F40" s="19"/>
      <c r="I40" s="29"/>
      <c r="J40" s="19"/>
      <c r="K40" s="33"/>
      <c r="L40" s="28"/>
      <c r="M40" s="29"/>
      <c r="N40" s="29"/>
      <c r="O40" s="29"/>
      <c r="P40" s="28"/>
      <c r="Q40" s="29"/>
      <c r="R40" s="29"/>
      <c r="S40" s="33"/>
    </row>
    <row r="41" spans="1:20" x14ac:dyDescent="0.25">
      <c r="K41" s="33"/>
      <c r="L41" s="29"/>
      <c r="M41" s="29"/>
      <c r="N41" s="29"/>
      <c r="O41" s="29"/>
      <c r="P41" s="29"/>
      <c r="Q41" s="29"/>
      <c r="R41" s="29"/>
      <c r="S41" s="33"/>
    </row>
    <row r="42" spans="1:20" ht="17.399999999999999" x14ac:dyDescent="0.3">
      <c r="B42" s="22" t="s">
        <v>62</v>
      </c>
      <c r="M42" s="29"/>
      <c r="N42" s="29"/>
      <c r="O42" s="29"/>
      <c r="P42" s="29"/>
      <c r="Q42" s="29"/>
      <c r="R42" s="29"/>
      <c r="S42" s="33"/>
    </row>
    <row r="43" spans="1:20" ht="28.8" customHeight="1" x14ac:dyDescent="0.25">
      <c r="D43" s="13">
        <v>2014</v>
      </c>
      <c r="F43" s="13">
        <v>2013</v>
      </c>
      <c r="G43" s="13"/>
      <c r="J43" s="13"/>
      <c r="L43" s="13"/>
      <c r="M43" s="35"/>
      <c r="N43" s="29"/>
      <c r="O43" s="35"/>
      <c r="P43" s="35"/>
      <c r="Q43" s="29"/>
      <c r="R43" s="29"/>
      <c r="S43" s="33"/>
    </row>
    <row r="44" spans="1:20" x14ac:dyDescent="0.25">
      <c r="A44" s="1" t="s">
        <v>31</v>
      </c>
      <c r="M44" s="29"/>
      <c r="N44" s="29"/>
      <c r="O44" s="29"/>
      <c r="P44" s="29"/>
      <c r="Q44" s="29"/>
      <c r="R44" s="29"/>
      <c r="S44" s="33"/>
    </row>
    <row r="45" spans="1:20" s="10" customFormat="1" x14ac:dyDescent="0.25">
      <c r="A45"/>
      <c r="B45"/>
      <c r="C45"/>
      <c r="D45" s="17"/>
      <c r="E45"/>
      <c r="F45" s="17"/>
      <c r="G45" s="17"/>
      <c r="I45" s="29"/>
      <c r="J45" s="27"/>
      <c r="K45" s="33"/>
      <c r="L45" s="27"/>
      <c r="M45" s="27"/>
      <c r="N45" s="29"/>
      <c r="O45" s="27"/>
      <c r="P45" s="27"/>
      <c r="Q45" s="29"/>
      <c r="R45" s="29"/>
      <c r="S45" s="33"/>
      <c r="T45"/>
    </row>
    <row r="46" spans="1:20" s="10" customFormat="1" x14ac:dyDescent="0.25">
      <c r="A46" t="s">
        <v>52</v>
      </c>
      <c r="B46"/>
      <c r="C46"/>
      <c r="D46" s="17">
        <v>523620</v>
      </c>
      <c r="E46"/>
      <c r="F46" s="17">
        <v>475960</v>
      </c>
      <c r="G46" s="17"/>
      <c r="I46" s="29"/>
      <c r="J46" s="27"/>
      <c r="K46" s="33"/>
      <c r="L46" s="27"/>
      <c r="M46" s="27"/>
      <c r="N46" s="29"/>
      <c r="O46" s="27"/>
      <c r="P46" s="27"/>
      <c r="Q46" s="29"/>
      <c r="R46" s="29"/>
      <c r="S46" s="33"/>
      <c r="T46"/>
    </row>
    <row r="47" spans="1:20" s="10" customFormat="1" x14ac:dyDescent="0.25">
      <c r="A47"/>
      <c r="B47"/>
      <c r="C47"/>
      <c r="D47" s="17"/>
      <c r="E47"/>
      <c r="F47" s="17"/>
      <c r="G47" s="27"/>
      <c r="I47" s="29"/>
      <c r="J47" s="27"/>
      <c r="K47" s="33"/>
      <c r="L47" s="27"/>
      <c r="M47" s="27"/>
      <c r="N47" s="29"/>
      <c r="O47" s="27"/>
      <c r="P47" s="27"/>
      <c r="Q47" s="29"/>
      <c r="R47" s="29"/>
      <c r="S47" s="33"/>
      <c r="T47"/>
    </row>
    <row r="48" spans="1:20" s="10" customFormat="1" x14ac:dyDescent="0.25">
      <c r="A48" s="23" t="s">
        <v>35</v>
      </c>
      <c r="B48" s="24"/>
      <c r="C48" s="24"/>
      <c r="D48" s="25">
        <f>SUM(D46:D47)</f>
        <v>523620</v>
      </c>
      <c r="E48" s="24"/>
      <c r="F48" s="25">
        <f>SUM(F46:F47)</f>
        <v>475960</v>
      </c>
      <c r="G48" s="28"/>
      <c r="I48" s="29"/>
      <c r="J48" s="28"/>
      <c r="K48" s="33"/>
      <c r="L48" s="28"/>
      <c r="M48" s="28"/>
      <c r="N48" s="29"/>
      <c r="O48" s="28"/>
      <c r="P48" s="28"/>
      <c r="Q48" s="29"/>
      <c r="R48" s="29"/>
      <c r="S48" s="33"/>
      <c r="T48"/>
    </row>
    <row r="49" spans="1:20" s="10" customFormat="1" x14ac:dyDescent="0.25">
      <c r="A49"/>
      <c r="B49"/>
      <c r="C49"/>
      <c r="D49" s="17"/>
      <c r="E49"/>
      <c r="F49" s="17"/>
      <c r="G49" s="27"/>
      <c r="I49" s="29"/>
      <c r="J49" s="27"/>
      <c r="K49" s="33"/>
      <c r="L49" s="27"/>
      <c r="M49" s="27"/>
      <c r="N49" s="29"/>
      <c r="O49" s="27"/>
      <c r="P49" s="27"/>
      <c r="Q49" s="29"/>
      <c r="R49" s="29"/>
      <c r="S49" s="33"/>
      <c r="T49"/>
    </row>
    <row r="50" spans="1:20" s="10" customFormat="1" x14ac:dyDescent="0.25">
      <c r="A50"/>
      <c r="B50"/>
      <c r="C50"/>
      <c r="D50" s="17"/>
      <c r="E50"/>
      <c r="F50" s="17"/>
      <c r="G50" s="17"/>
      <c r="I50" s="29"/>
      <c r="J50" s="27"/>
      <c r="K50" s="33"/>
      <c r="L50" s="27"/>
      <c r="M50" s="27"/>
      <c r="N50" s="29"/>
      <c r="O50" s="27"/>
      <c r="P50" s="27"/>
      <c r="Q50" s="29"/>
      <c r="R50" s="29"/>
      <c r="S50" s="33"/>
      <c r="T50"/>
    </row>
    <row r="51" spans="1:20" s="10" customFormat="1" x14ac:dyDescent="0.25">
      <c r="A51"/>
      <c r="B51"/>
      <c r="C51"/>
      <c r="D51" s="17"/>
      <c r="E51"/>
      <c r="F51" s="17"/>
      <c r="G51" s="17"/>
      <c r="I51" s="29"/>
      <c r="J51" s="27"/>
      <c r="K51" s="33"/>
      <c r="L51" s="27"/>
      <c r="M51" s="27"/>
      <c r="N51" s="29"/>
      <c r="O51" s="27"/>
      <c r="P51" s="27"/>
      <c r="Q51" s="29"/>
      <c r="R51" s="29"/>
      <c r="S51" s="33"/>
      <c r="T51"/>
    </row>
    <row r="52" spans="1:20" s="10" customFormat="1" x14ac:dyDescent="0.25">
      <c r="A52" s="1" t="s">
        <v>38</v>
      </c>
      <c r="B52"/>
      <c r="C52"/>
      <c r="D52" s="17"/>
      <c r="E52"/>
      <c r="F52" s="17"/>
      <c r="G52" s="17"/>
      <c r="I52" s="29"/>
      <c r="J52" s="27"/>
      <c r="K52" s="33"/>
      <c r="L52" s="27"/>
      <c r="M52" s="27"/>
      <c r="N52" s="29"/>
      <c r="O52" s="17"/>
      <c r="P52" s="17"/>
      <c r="S52"/>
      <c r="T52"/>
    </row>
    <row r="53" spans="1:20" s="10" customFormat="1" x14ac:dyDescent="0.25">
      <c r="A53"/>
      <c r="B53"/>
      <c r="C53"/>
      <c r="D53" s="17"/>
      <c r="E53"/>
      <c r="F53" s="17"/>
      <c r="G53" s="17"/>
      <c r="I53" s="29"/>
      <c r="J53" s="27"/>
      <c r="K53" s="33"/>
      <c r="L53" s="27"/>
      <c r="M53" s="27"/>
      <c r="N53" s="29"/>
      <c r="O53" s="17"/>
      <c r="P53" s="17"/>
      <c r="S53"/>
      <c r="T53"/>
    </row>
    <row r="54" spans="1:20" s="10" customFormat="1" x14ac:dyDescent="0.25">
      <c r="A54" t="s">
        <v>53</v>
      </c>
      <c r="B54"/>
      <c r="C54"/>
      <c r="D54" s="17">
        <v>64400</v>
      </c>
      <c r="E54"/>
      <c r="F54" s="17">
        <v>64400</v>
      </c>
      <c r="G54" s="17"/>
      <c r="I54" s="29"/>
      <c r="J54" s="27"/>
      <c r="K54" s="33"/>
      <c r="L54" s="27"/>
      <c r="M54" s="27"/>
      <c r="N54" s="29"/>
      <c r="O54" s="17"/>
      <c r="P54" s="17"/>
      <c r="S54"/>
      <c r="T54"/>
    </row>
    <row r="55" spans="1:20" s="10" customFormat="1" x14ac:dyDescent="0.25">
      <c r="A55" t="s">
        <v>54</v>
      </c>
      <c r="B55"/>
      <c r="C55"/>
      <c r="D55" s="17">
        <v>10600</v>
      </c>
      <c r="E55"/>
      <c r="F55" s="17">
        <v>9600</v>
      </c>
      <c r="G55" s="17"/>
      <c r="I55" s="29"/>
      <c r="J55" s="27"/>
      <c r="K55" s="33"/>
      <c r="L55" s="27"/>
      <c r="M55" s="27"/>
      <c r="N55" s="29"/>
      <c r="O55" s="17"/>
      <c r="P55" s="17"/>
      <c r="S55"/>
      <c r="T55"/>
    </row>
    <row r="56" spans="1:20" s="10" customFormat="1" x14ac:dyDescent="0.25">
      <c r="A56" t="s">
        <v>39</v>
      </c>
      <c r="B56"/>
      <c r="C56"/>
      <c r="D56" s="17">
        <v>5498</v>
      </c>
      <c r="E56"/>
      <c r="F56" s="17">
        <v>5498</v>
      </c>
      <c r="G56" s="17"/>
      <c r="J56" s="17"/>
      <c r="K56"/>
      <c r="L56" s="17"/>
      <c r="M56" s="17"/>
      <c r="O56" s="17"/>
      <c r="P56" s="17"/>
      <c r="S56"/>
      <c r="T56"/>
    </row>
    <row r="57" spans="1:20" s="10" customFormat="1" x14ac:dyDescent="0.25">
      <c r="A57"/>
      <c r="B57"/>
      <c r="C57"/>
      <c r="D57" s="17"/>
      <c r="E57"/>
      <c r="F57" s="17"/>
      <c r="G57" s="17"/>
      <c r="J57" s="17"/>
      <c r="K57"/>
      <c r="L57" s="17"/>
      <c r="M57" s="17"/>
      <c r="O57" s="17"/>
      <c r="P57" s="17"/>
      <c r="S57"/>
      <c r="T57"/>
    </row>
    <row r="58" spans="1:20" s="10" customFormat="1" x14ac:dyDescent="0.25">
      <c r="A58" t="s">
        <v>40</v>
      </c>
      <c r="B58"/>
      <c r="C58"/>
      <c r="D58" s="19">
        <f>SUM(D54:D57)</f>
        <v>80498</v>
      </c>
      <c r="E58"/>
      <c r="F58" s="19">
        <f>SUM(F54:F57)</f>
        <v>79498</v>
      </c>
      <c r="G58" s="19"/>
      <c r="J58" s="19"/>
      <c r="K58"/>
      <c r="L58" s="19"/>
      <c r="M58" s="19"/>
      <c r="O58" s="19"/>
      <c r="P58" s="19"/>
      <c r="S58"/>
      <c r="T58"/>
    </row>
    <row r="59" spans="1:20" s="10" customFormat="1" x14ac:dyDescent="0.25">
      <c r="A59"/>
      <c r="B59"/>
      <c r="C59"/>
      <c r="D59" s="17"/>
      <c r="E59"/>
      <c r="F59" s="17"/>
      <c r="G59" s="17"/>
      <c r="J59" s="17"/>
      <c r="K59"/>
      <c r="L59" s="17"/>
      <c r="M59" s="17"/>
      <c r="O59" s="17"/>
      <c r="P59" s="17"/>
      <c r="S59"/>
      <c r="T59"/>
    </row>
    <row r="60" spans="1:20" s="10" customFormat="1" x14ac:dyDescent="0.25">
      <c r="A60" s="16" t="s">
        <v>41</v>
      </c>
      <c r="B60"/>
      <c r="C60"/>
      <c r="D60" s="17"/>
      <c r="E60"/>
      <c r="F60" s="17"/>
      <c r="G60" s="17"/>
      <c r="J60" s="17"/>
      <c r="K60"/>
      <c r="L60" s="17"/>
      <c r="M60" s="17"/>
      <c r="O60" s="17"/>
      <c r="P60" s="17"/>
      <c r="S60"/>
      <c r="T60"/>
    </row>
    <row r="61" spans="1:20" s="10" customFormat="1" x14ac:dyDescent="0.25">
      <c r="A61"/>
      <c r="B61"/>
      <c r="C61"/>
      <c r="D61" s="17"/>
      <c r="E61"/>
      <c r="F61" s="17"/>
      <c r="G61" s="17"/>
      <c r="J61" s="17"/>
      <c r="K61"/>
      <c r="L61" s="17"/>
      <c r="M61" s="17"/>
      <c r="O61" s="17"/>
      <c r="P61" s="17"/>
      <c r="S61"/>
      <c r="T61"/>
    </row>
    <row r="62" spans="1:20" s="10" customFormat="1" x14ac:dyDescent="0.25">
      <c r="A62" s="16" t="s">
        <v>42</v>
      </c>
      <c r="B62"/>
      <c r="C62"/>
      <c r="D62" s="17">
        <f>F62-D36</f>
        <v>378623</v>
      </c>
      <c r="E62"/>
      <c r="F62" s="17">
        <v>341823</v>
      </c>
      <c r="G62" s="17"/>
      <c r="I62" s="29"/>
      <c r="J62" s="27"/>
      <c r="K62" s="33"/>
      <c r="L62" s="27"/>
      <c r="M62" s="27"/>
      <c r="N62" s="29"/>
      <c r="O62" s="17"/>
      <c r="P62" s="17"/>
      <c r="S62"/>
      <c r="T62"/>
    </row>
    <row r="63" spans="1:20" s="10" customFormat="1" x14ac:dyDescent="0.25">
      <c r="A63" s="16" t="s">
        <v>55</v>
      </c>
      <c r="B63"/>
      <c r="C63"/>
      <c r="D63" s="17">
        <v>54639</v>
      </c>
      <c r="E63"/>
      <c r="F63" s="17">
        <v>33794</v>
      </c>
      <c r="G63" s="17"/>
      <c r="I63" s="29"/>
      <c r="J63" s="27"/>
      <c r="K63" s="33"/>
      <c r="L63" s="27"/>
      <c r="M63" s="27"/>
      <c r="N63" s="29"/>
      <c r="O63" s="17"/>
      <c r="P63" s="17"/>
      <c r="S63"/>
      <c r="T63"/>
    </row>
    <row r="64" spans="1:20" s="10" customFormat="1" x14ac:dyDescent="0.25">
      <c r="A64" s="16" t="s">
        <v>43</v>
      </c>
      <c r="B64"/>
      <c r="C64"/>
      <c r="D64" s="17">
        <f>D39</f>
        <v>9859.75</v>
      </c>
      <c r="E64"/>
      <c r="F64" s="17">
        <f>F39</f>
        <v>20845</v>
      </c>
      <c r="G64" s="17"/>
      <c r="I64" s="29"/>
      <c r="J64" s="27"/>
      <c r="K64" s="33"/>
      <c r="L64" s="27"/>
      <c r="M64" s="27"/>
      <c r="N64" s="29"/>
      <c r="O64" s="17"/>
      <c r="P64" s="17"/>
      <c r="S64"/>
      <c r="T64"/>
    </row>
    <row r="65" spans="1:20" s="10" customFormat="1" x14ac:dyDescent="0.25">
      <c r="A65"/>
      <c r="B65"/>
      <c r="C65"/>
      <c r="D65" s="17"/>
      <c r="E65"/>
      <c r="F65" s="17"/>
      <c r="G65" s="17"/>
      <c r="I65" s="29"/>
      <c r="J65" s="27"/>
      <c r="K65" s="33"/>
      <c r="L65" s="27"/>
      <c r="M65" s="27"/>
      <c r="N65" s="29"/>
      <c r="O65" s="17"/>
      <c r="P65" s="17"/>
      <c r="S65"/>
      <c r="T65"/>
    </row>
    <row r="66" spans="1:20" s="10" customFormat="1" x14ac:dyDescent="0.25">
      <c r="A66" s="16" t="s">
        <v>44</v>
      </c>
      <c r="B66"/>
      <c r="C66"/>
      <c r="D66" s="19">
        <f>SUM(D62:D65)</f>
        <v>443121.75</v>
      </c>
      <c r="E66"/>
      <c r="F66" s="19">
        <f>SUM(F62:F65)</f>
        <v>396462</v>
      </c>
      <c r="G66" s="19"/>
      <c r="I66" s="29"/>
      <c r="J66" s="28"/>
      <c r="K66" s="33"/>
      <c r="L66" s="28"/>
      <c r="M66" s="28"/>
      <c r="N66" s="29"/>
      <c r="O66" s="19"/>
      <c r="P66" s="19"/>
      <c r="S66"/>
      <c r="T66"/>
    </row>
    <row r="67" spans="1:20" s="10" customFormat="1" x14ac:dyDescent="0.25">
      <c r="A67"/>
      <c r="B67"/>
      <c r="C67"/>
      <c r="D67" s="17"/>
      <c r="E67"/>
      <c r="F67" s="17"/>
      <c r="G67" s="27"/>
      <c r="I67" s="29"/>
      <c r="J67" s="27"/>
      <c r="K67" s="33"/>
      <c r="L67" s="27"/>
      <c r="M67" s="27"/>
      <c r="N67" s="29"/>
      <c r="O67" s="27"/>
      <c r="P67" s="17"/>
      <c r="S67"/>
      <c r="T67"/>
    </row>
    <row r="68" spans="1:20" s="10" customFormat="1" x14ac:dyDescent="0.25">
      <c r="A68" s="23" t="s">
        <v>45</v>
      </c>
      <c r="B68" s="24"/>
      <c r="C68" s="24"/>
      <c r="D68" s="25">
        <f>D58+D66</f>
        <v>523619.75</v>
      </c>
      <c r="E68" s="24"/>
      <c r="F68" s="25">
        <f>F58+F66</f>
        <v>475960</v>
      </c>
      <c r="G68" s="28"/>
      <c r="I68" s="29"/>
      <c r="J68" s="28"/>
      <c r="K68" s="33"/>
      <c r="L68" s="28"/>
      <c r="M68" s="28"/>
      <c r="N68" s="29"/>
      <c r="O68" s="28"/>
      <c r="P68" s="25"/>
      <c r="S68"/>
      <c r="T68"/>
    </row>
    <row r="69" spans="1:20" s="10" customFormat="1" x14ac:dyDescent="0.25">
      <c r="A69"/>
      <c r="B69"/>
      <c r="C69"/>
      <c r="D69" s="17"/>
      <c r="E69"/>
      <c r="F69" s="17"/>
      <c r="G69" s="27"/>
      <c r="I69" s="29"/>
      <c r="J69" s="27"/>
      <c r="K69" s="33"/>
      <c r="L69" s="27"/>
      <c r="M69" s="27"/>
      <c r="N69" s="29"/>
      <c r="O69" s="27"/>
      <c r="P69" s="17"/>
      <c r="S69"/>
      <c r="T69"/>
    </row>
    <row r="70" spans="1:20" s="10" customFormat="1" x14ac:dyDescent="0.25">
      <c r="A70"/>
      <c r="B70"/>
      <c r="C70"/>
      <c r="D70" s="17"/>
      <c r="E70"/>
      <c r="F70" s="17"/>
      <c r="G70" s="17"/>
      <c r="I70" s="29"/>
      <c r="J70" s="27"/>
      <c r="K70" s="33"/>
      <c r="L70" s="27"/>
      <c r="M70" s="27"/>
      <c r="N70" s="29"/>
      <c r="O70" s="17"/>
      <c r="P70" s="17"/>
      <c r="S70"/>
      <c r="T70"/>
    </row>
    <row r="71" spans="1:20" s="10" customFormat="1" x14ac:dyDescent="0.25">
      <c r="A71"/>
      <c r="B71"/>
      <c r="C71" s="16"/>
      <c r="D71" s="17"/>
      <c r="E71" s="16"/>
      <c r="F71" s="17"/>
      <c r="G71" s="17"/>
      <c r="I71" s="29"/>
      <c r="J71" s="27"/>
      <c r="K71" s="34"/>
      <c r="L71" s="27"/>
      <c r="M71" s="27"/>
      <c r="N71" s="29"/>
      <c r="O71" s="17"/>
      <c r="P71" s="17"/>
      <c r="S71"/>
      <c r="T71"/>
    </row>
    <row r="72" spans="1:20" s="10" customFormat="1" x14ac:dyDescent="0.25">
      <c r="A72"/>
      <c r="B72"/>
      <c r="C72"/>
      <c r="D72" s="17"/>
      <c r="E72"/>
      <c r="F72" s="17"/>
      <c r="G72" s="17"/>
      <c r="I72" s="29"/>
      <c r="J72" s="27"/>
      <c r="K72" s="33"/>
      <c r="L72" s="27"/>
      <c r="M72" s="27"/>
      <c r="N72" s="29"/>
      <c r="O72" s="17"/>
      <c r="P72" s="17"/>
      <c r="S72"/>
      <c r="T72"/>
    </row>
    <row r="73" spans="1:20" x14ac:dyDescent="0.25">
      <c r="I73" s="29"/>
      <c r="J73" s="29"/>
      <c r="K73" s="33"/>
      <c r="L73" s="29"/>
      <c r="M73" s="29"/>
      <c r="N73" s="29"/>
    </row>
    <row r="74" spans="1:20" x14ac:dyDescent="0.25">
      <c r="I74" s="29"/>
      <c r="J74" s="29"/>
      <c r="K74" s="33"/>
      <c r="L74" s="29"/>
      <c r="M74" s="29"/>
      <c r="N74" s="29"/>
    </row>
    <row r="75" spans="1:20" x14ac:dyDescent="0.25">
      <c r="I75" s="29"/>
      <c r="J75" s="29"/>
      <c r="K75" s="33"/>
      <c r="L75" s="29"/>
      <c r="M75" s="29"/>
      <c r="N75" s="29"/>
    </row>
  </sheetData>
  <mergeCells count="1">
    <mergeCell ref="K30:K32"/>
  </mergeCells>
  <pageMargins left="0.75" right="0.75" top="1" bottom="1" header="0.5" footer="0.5"/>
  <pageSetup paperSize="9" scale="92" orientation="portrait" verticalDpi="300" r:id="rId1"/>
  <headerFooter alignWithMargins="0"/>
  <rowBreaks count="1" manualBreakCount="1">
    <brk id="40" max="16383" man="1"/>
  </rowBreaks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9"/>
  <sheetViews>
    <sheetView topLeftCell="A43" zoomScaleNormal="100" workbookViewId="0">
      <selection sqref="A1:I77"/>
    </sheetView>
  </sheetViews>
  <sheetFormatPr defaultRowHeight="13.2" x14ac:dyDescent="0.25"/>
  <cols>
    <col min="2" max="2" width="13.44140625" customWidth="1"/>
    <col min="4" max="4" width="12.5546875" style="10" bestFit="1" customWidth="1"/>
    <col min="6" max="6" width="12.5546875" style="10" bestFit="1" customWidth="1"/>
    <col min="7" max="7" width="5.44140625" style="10" customWidth="1"/>
    <col min="8" max="8" width="11" style="10" customWidth="1"/>
    <col min="9" max="9" width="9.109375" style="10"/>
    <col min="10" max="10" width="12.5546875" style="10" bestFit="1" customWidth="1"/>
    <col min="11" max="11" width="9.109375" style="10"/>
    <col min="12" max="12" width="10.5546875" style="10" bestFit="1" customWidth="1"/>
    <col min="14" max="14" width="12.33203125" bestFit="1" customWidth="1"/>
  </cols>
  <sheetData>
    <row r="1" spans="1:14" x14ac:dyDescent="0.25">
      <c r="A1" s="16" t="s">
        <v>49</v>
      </c>
    </row>
    <row r="5" spans="1:14" ht="15.6" x14ac:dyDescent="0.3">
      <c r="B5" s="2" t="s">
        <v>28</v>
      </c>
      <c r="C5" s="2"/>
      <c r="E5" s="2"/>
      <c r="G5" s="11"/>
      <c r="I5" s="11"/>
      <c r="K5" s="11"/>
    </row>
    <row r="9" spans="1:14" ht="13.8" x14ac:dyDescent="0.25">
      <c r="A9" s="3" t="s">
        <v>1</v>
      </c>
      <c r="D9" s="14" t="s">
        <v>50</v>
      </c>
      <c r="F9" s="14" t="s">
        <v>30</v>
      </c>
      <c r="G9" s="15"/>
      <c r="H9" s="14" t="s">
        <v>51</v>
      </c>
      <c r="I9" s="15"/>
      <c r="J9" s="14" t="s">
        <v>23</v>
      </c>
      <c r="K9" s="15"/>
      <c r="L9" s="14" t="s">
        <v>26</v>
      </c>
      <c r="N9" s="3"/>
    </row>
    <row r="10" spans="1:14" x14ac:dyDescent="0.25">
      <c r="A10" s="3"/>
      <c r="D10" s="12"/>
      <c r="F10" s="12"/>
      <c r="H10" s="12"/>
      <c r="J10" s="12"/>
      <c r="L10" s="12"/>
      <c r="N10" s="3"/>
    </row>
    <row r="11" spans="1:14" ht="15.6" x14ac:dyDescent="0.3">
      <c r="A11" s="2" t="s">
        <v>7</v>
      </c>
      <c r="D11" s="12"/>
      <c r="F11" s="12"/>
      <c r="H11" s="12"/>
      <c r="J11" s="12"/>
      <c r="L11" s="12"/>
      <c r="N11" s="3"/>
    </row>
    <row r="13" spans="1:14" x14ac:dyDescent="0.25">
      <c r="A13" t="s">
        <v>2</v>
      </c>
      <c r="D13" s="17">
        <v>9000</v>
      </c>
      <c r="F13" s="17">
        <v>11250</v>
      </c>
      <c r="G13" s="17"/>
      <c r="H13" s="17">
        <v>9000</v>
      </c>
      <c r="I13" s="17"/>
      <c r="J13" s="17">
        <v>10500</v>
      </c>
      <c r="K13" s="17"/>
      <c r="L13" s="17">
        <v>11250</v>
      </c>
      <c r="N13" s="4"/>
    </row>
    <row r="14" spans="1:14" x14ac:dyDescent="0.25">
      <c r="A14" t="s">
        <v>3</v>
      </c>
      <c r="D14" s="17">
        <v>96600</v>
      </c>
      <c r="F14" s="17">
        <f>63000+1500+69000-36800</f>
        <v>96700</v>
      </c>
      <c r="G14" s="17"/>
      <c r="H14" s="17">
        <v>96600</v>
      </c>
      <c r="I14" s="17"/>
      <c r="J14" s="17">
        <v>96600</v>
      </c>
      <c r="K14" s="17"/>
      <c r="L14" s="17">
        <v>96600</v>
      </c>
      <c r="N14" s="4"/>
    </row>
    <row r="15" spans="1:14" x14ac:dyDescent="0.25">
      <c r="A15" t="s">
        <v>4</v>
      </c>
      <c r="D15" s="17">
        <v>36800</v>
      </c>
      <c r="F15" s="17">
        <v>36800</v>
      </c>
      <c r="G15" s="17"/>
      <c r="H15" s="17">
        <v>36800</v>
      </c>
      <c r="I15" s="17"/>
      <c r="J15" s="17">
        <v>36800</v>
      </c>
      <c r="K15" s="17"/>
      <c r="L15" s="17">
        <v>36800</v>
      </c>
      <c r="N15" s="4"/>
    </row>
    <row r="16" spans="1:14" x14ac:dyDescent="0.25">
      <c r="A16" t="s">
        <v>24</v>
      </c>
      <c r="D16" s="17"/>
      <c r="F16" s="17"/>
      <c r="G16" s="17"/>
      <c r="H16" s="17"/>
      <c r="I16" s="17"/>
      <c r="J16" s="17">
        <v>46000</v>
      </c>
      <c r="K16" s="17"/>
      <c r="L16" s="17"/>
      <c r="N16" s="4"/>
    </row>
    <row r="17" spans="1:14" x14ac:dyDescent="0.25">
      <c r="A17" t="s">
        <v>6</v>
      </c>
      <c r="D17" s="18">
        <v>2770</v>
      </c>
      <c r="F17" s="18">
        <v>3947.85</v>
      </c>
      <c r="G17" s="17"/>
      <c r="H17" s="18">
        <v>2500</v>
      </c>
      <c r="I17" s="17"/>
      <c r="J17" s="18">
        <v>4154</v>
      </c>
      <c r="K17" s="17"/>
      <c r="L17" s="18">
        <v>5000</v>
      </c>
      <c r="N17" s="5"/>
    </row>
    <row r="18" spans="1:14" x14ac:dyDescent="0.25">
      <c r="D18" s="17"/>
      <c r="F18" s="17"/>
      <c r="G18" s="17"/>
      <c r="H18" s="17"/>
      <c r="I18" s="17"/>
      <c r="J18" s="17"/>
      <c r="K18" s="17"/>
      <c r="L18" s="17"/>
      <c r="N18" s="4"/>
    </row>
    <row r="19" spans="1:14" x14ac:dyDescent="0.25">
      <c r="A19" s="1" t="s">
        <v>5</v>
      </c>
      <c r="D19" s="19">
        <f>SUM(D13:D18)</f>
        <v>145170</v>
      </c>
      <c r="F19" s="19">
        <f>SUM(F13:F18)</f>
        <v>148697.85</v>
      </c>
      <c r="G19" s="17"/>
      <c r="H19" s="19">
        <f>SUM(H13:H18)</f>
        <v>144900</v>
      </c>
      <c r="I19" s="17"/>
      <c r="J19" s="19">
        <f>SUM(J13:J18)</f>
        <v>194054</v>
      </c>
      <c r="K19" s="17"/>
      <c r="L19" s="19">
        <f>SUM(L13:L18)</f>
        <v>149650</v>
      </c>
      <c r="N19" s="7"/>
    </row>
    <row r="20" spans="1:14" x14ac:dyDescent="0.25">
      <c r="D20" s="17"/>
      <c r="F20" s="17"/>
      <c r="G20" s="17"/>
      <c r="H20" s="17"/>
      <c r="I20" s="17"/>
      <c r="J20" s="17"/>
      <c r="K20" s="17"/>
      <c r="L20" s="17"/>
    </row>
    <row r="21" spans="1:14" x14ac:dyDescent="0.25">
      <c r="D21" s="17"/>
      <c r="F21" s="17"/>
      <c r="G21" s="17"/>
      <c r="H21" s="17"/>
      <c r="I21" s="17"/>
      <c r="J21" s="17"/>
      <c r="K21" s="17"/>
      <c r="L21" s="17"/>
    </row>
    <row r="22" spans="1:14" x14ac:dyDescent="0.25">
      <c r="D22" s="17"/>
      <c r="F22" s="17"/>
      <c r="G22" s="17"/>
      <c r="H22" s="17"/>
      <c r="I22" s="17"/>
      <c r="J22" s="17"/>
      <c r="K22" s="17"/>
      <c r="L22" s="17"/>
    </row>
    <row r="23" spans="1:14" ht="15.6" x14ac:dyDescent="0.3">
      <c r="A23" s="2" t="s">
        <v>8</v>
      </c>
      <c r="D23" s="17"/>
      <c r="F23" s="17"/>
      <c r="G23" s="17"/>
      <c r="H23" s="17"/>
      <c r="I23" s="17"/>
      <c r="J23" s="17"/>
      <c r="K23" s="17"/>
      <c r="L23" s="17"/>
    </row>
    <row r="24" spans="1:14" x14ac:dyDescent="0.25">
      <c r="D24" s="17"/>
      <c r="F24" s="17"/>
      <c r="G24" s="17"/>
      <c r="H24" s="17"/>
      <c r="I24" s="17"/>
      <c r="J24" s="17"/>
      <c r="K24" s="17"/>
      <c r="L24" s="17"/>
    </row>
    <row r="25" spans="1:14" x14ac:dyDescent="0.25">
      <c r="A25" t="s">
        <v>9</v>
      </c>
      <c r="D25" s="17">
        <v>19915</v>
      </c>
      <c r="F25" s="17">
        <v>19480</v>
      </c>
      <c r="G25" s="17"/>
      <c r="H25" s="17">
        <v>35000</v>
      </c>
      <c r="I25" s="17"/>
      <c r="J25" s="17">
        <v>33863</v>
      </c>
      <c r="K25" s="17"/>
      <c r="L25" s="17">
        <v>35000</v>
      </c>
      <c r="N25" s="4"/>
    </row>
    <row r="26" spans="1:14" x14ac:dyDescent="0.25">
      <c r="A26" t="s">
        <v>10</v>
      </c>
      <c r="D26" s="17"/>
      <c r="F26" s="17">
        <v>323</v>
      </c>
      <c r="G26" s="17"/>
      <c r="H26" s="17">
        <v>1000</v>
      </c>
      <c r="I26" s="17"/>
      <c r="J26" s="17">
        <v>532</v>
      </c>
      <c r="K26" s="17"/>
      <c r="L26" s="17">
        <v>1700</v>
      </c>
      <c r="N26" s="4"/>
    </row>
    <row r="27" spans="1:14" x14ac:dyDescent="0.25">
      <c r="A27" t="s">
        <v>11</v>
      </c>
      <c r="D27" s="17">
        <v>46189</v>
      </c>
      <c r="F27" s="17">
        <v>28645</v>
      </c>
      <c r="G27" s="17"/>
      <c r="H27" s="17">
        <v>35000</v>
      </c>
      <c r="I27" s="17"/>
      <c r="J27" s="17">
        <v>67000</v>
      </c>
      <c r="K27" s="17"/>
      <c r="L27" s="17">
        <v>35000</v>
      </c>
      <c r="N27" s="4"/>
    </row>
    <row r="28" spans="1:14" x14ac:dyDescent="0.25">
      <c r="A28" t="s">
        <v>12</v>
      </c>
      <c r="D28" s="17">
        <v>7605</v>
      </c>
      <c r="F28" s="17">
        <v>4750</v>
      </c>
      <c r="G28" s="17"/>
      <c r="H28" s="17">
        <v>5000</v>
      </c>
      <c r="I28" s="17"/>
      <c r="J28" s="17">
        <v>4138</v>
      </c>
      <c r="K28" s="17"/>
      <c r="L28" s="17">
        <v>4500</v>
      </c>
      <c r="N28" s="4"/>
    </row>
    <row r="29" spans="1:14" x14ac:dyDescent="0.25">
      <c r="A29" t="s">
        <v>13</v>
      </c>
      <c r="D29" s="17"/>
      <c r="F29" s="17"/>
      <c r="G29" s="17"/>
      <c r="H29" s="17">
        <v>5000</v>
      </c>
      <c r="I29" s="17"/>
      <c r="J29" s="17">
        <v>2546</v>
      </c>
      <c r="K29" s="17"/>
      <c r="L29" s="17">
        <v>2000</v>
      </c>
      <c r="N29" s="4"/>
    </row>
    <row r="30" spans="1:14" x14ac:dyDescent="0.25">
      <c r="A30" t="s">
        <v>14</v>
      </c>
      <c r="D30" s="17">
        <v>3246</v>
      </c>
      <c r="F30" s="17">
        <v>3151</v>
      </c>
      <c r="G30" s="17"/>
      <c r="H30" s="17">
        <v>3300</v>
      </c>
      <c r="I30" s="17"/>
      <c r="J30" s="17">
        <v>3059</v>
      </c>
      <c r="K30" s="17"/>
      <c r="L30" s="17">
        <v>3059</v>
      </c>
      <c r="N30" s="4"/>
    </row>
    <row r="31" spans="1:14" x14ac:dyDescent="0.25">
      <c r="A31" t="s">
        <v>15</v>
      </c>
      <c r="D31" s="17">
        <v>5498</v>
      </c>
      <c r="F31" s="17">
        <v>11000</v>
      </c>
      <c r="G31" s="17"/>
      <c r="H31" s="17">
        <v>5498</v>
      </c>
      <c r="I31" s="17"/>
      <c r="J31" s="17">
        <v>5500</v>
      </c>
      <c r="K31" s="17"/>
      <c r="L31" s="17">
        <v>5500</v>
      </c>
      <c r="N31" s="4"/>
    </row>
    <row r="32" spans="1:14" x14ac:dyDescent="0.25">
      <c r="A32" t="s">
        <v>16</v>
      </c>
      <c r="D32" s="17">
        <v>2445</v>
      </c>
      <c r="F32" s="17">
        <v>2905.87</v>
      </c>
      <c r="G32" s="17"/>
      <c r="H32" s="17">
        <v>3000</v>
      </c>
      <c r="I32" s="17"/>
      <c r="J32" s="17">
        <v>2546</v>
      </c>
      <c r="K32" s="17"/>
      <c r="L32" s="17">
        <v>2500</v>
      </c>
      <c r="N32" s="4"/>
    </row>
    <row r="33" spans="1:14" x14ac:dyDescent="0.25">
      <c r="A33" t="s">
        <v>17</v>
      </c>
      <c r="D33" s="20">
        <v>2627</v>
      </c>
      <c r="F33" s="20">
        <v>8423</v>
      </c>
      <c r="G33" s="17"/>
      <c r="H33" s="20">
        <v>10000</v>
      </c>
      <c r="I33" s="17"/>
      <c r="J33" s="20">
        <v>3820</v>
      </c>
      <c r="K33" s="17"/>
      <c r="L33" s="20">
        <v>8500</v>
      </c>
      <c r="N33" s="9"/>
    </row>
    <row r="34" spans="1:14" x14ac:dyDescent="0.25">
      <c r="A34" t="s">
        <v>25</v>
      </c>
      <c r="D34" s="20"/>
      <c r="F34" s="20"/>
      <c r="G34" s="17"/>
      <c r="H34" s="20"/>
      <c r="I34" s="17"/>
      <c r="J34" s="20">
        <v>38400</v>
      </c>
      <c r="K34" s="17"/>
      <c r="L34" s="20"/>
      <c r="N34" s="9"/>
    </row>
    <row r="35" spans="1:14" x14ac:dyDescent="0.25">
      <c r="A35" t="s">
        <v>27</v>
      </c>
      <c r="D35" s="17"/>
      <c r="F35" s="17">
        <v>2200</v>
      </c>
      <c r="G35" s="17"/>
      <c r="H35" s="21"/>
      <c r="I35" s="17"/>
      <c r="J35" s="17"/>
      <c r="K35" s="17"/>
      <c r="L35" s="21">
        <v>17000</v>
      </c>
    </row>
    <row r="36" spans="1:14" x14ac:dyDescent="0.25">
      <c r="A36" s="1" t="s">
        <v>18</v>
      </c>
      <c r="D36" s="19">
        <f>SUM(D25:D35)</f>
        <v>87525</v>
      </c>
      <c r="F36" s="19">
        <f>SUM(F25:F35)</f>
        <v>80877.87</v>
      </c>
      <c r="G36" s="17"/>
      <c r="H36" s="19">
        <f>SUM(H25:H35)</f>
        <v>102798</v>
      </c>
      <c r="I36" s="17"/>
      <c r="J36" s="19">
        <f>SUM(J25:J35)</f>
        <v>161404</v>
      </c>
      <c r="K36" s="17"/>
      <c r="L36" s="19">
        <f>SUM(L25:L35)</f>
        <v>114759</v>
      </c>
      <c r="N36" s="8"/>
    </row>
    <row r="37" spans="1:14" x14ac:dyDescent="0.25">
      <c r="D37" s="17"/>
      <c r="F37" s="17"/>
      <c r="G37" s="17"/>
      <c r="H37" s="17"/>
      <c r="I37" s="17"/>
      <c r="J37" s="17"/>
      <c r="K37" s="17"/>
      <c r="L37" s="17"/>
    </row>
    <row r="38" spans="1:14" x14ac:dyDescent="0.25">
      <c r="A38" s="1" t="s">
        <v>48</v>
      </c>
      <c r="D38" s="19">
        <f>SUM(D19-D36)</f>
        <v>57645</v>
      </c>
      <c r="F38" s="19">
        <f>SUM(F19-F36)</f>
        <v>67819.98000000001</v>
      </c>
      <c r="G38" s="17"/>
      <c r="H38" s="19">
        <f>SUM(H19-H36)</f>
        <v>42102</v>
      </c>
      <c r="I38" s="17"/>
      <c r="J38" s="19">
        <f>SUM(J19-J36)</f>
        <v>32650</v>
      </c>
      <c r="K38" s="17"/>
      <c r="L38" s="19">
        <f>SUM(L19-L36)</f>
        <v>34891</v>
      </c>
      <c r="N38" s="8"/>
    </row>
    <row r="39" spans="1:14" x14ac:dyDescent="0.25">
      <c r="A39" s="1"/>
    </row>
    <row r="40" spans="1:14" x14ac:dyDescent="0.25">
      <c r="A40" s="1" t="s">
        <v>46</v>
      </c>
      <c r="D40" s="10">
        <v>-36800</v>
      </c>
      <c r="F40" s="10">
        <v>-36800</v>
      </c>
      <c r="H40" s="10">
        <v>-36800</v>
      </c>
    </row>
    <row r="41" spans="1:14" x14ac:dyDescent="0.25">
      <c r="A41" s="1" t="s">
        <v>47</v>
      </c>
      <c r="F41" s="10">
        <v>2774</v>
      </c>
    </row>
    <row r="42" spans="1:14" x14ac:dyDescent="0.25">
      <c r="A42" s="1"/>
    </row>
    <row r="43" spans="1:14" x14ac:dyDescent="0.25">
      <c r="A43" s="23" t="s">
        <v>43</v>
      </c>
      <c r="B43" s="24"/>
      <c r="C43" s="24"/>
      <c r="D43" s="25">
        <f>D38+D40+D41</f>
        <v>20845</v>
      </c>
      <c r="E43" s="24"/>
      <c r="F43" s="25">
        <f>F38+F40+F41</f>
        <v>33793.98000000001</v>
      </c>
      <c r="G43" s="28"/>
      <c r="H43" s="25">
        <f t="shared" ref="H43" si="0">H38+H40+H41</f>
        <v>5302</v>
      </c>
      <c r="I43" s="29"/>
      <c r="J43" s="25">
        <f>J38</f>
        <v>32650</v>
      </c>
    </row>
    <row r="44" spans="1:14" x14ac:dyDescent="0.25">
      <c r="A44" s="1"/>
      <c r="D44" s="19"/>
      <c r="F44" s="19"/>
      <c r="J44" s="19"/>
    </row>
    <row r="46" spans="1:14" ht="17.399999999999999" x14ac:dyDescent="0.3">
      <c r="B46" s="22" t="s">
        <v>29</v>
      </c>
    </row>
    <row r="47" spans="1:14" ht="13.8" x14ac:dyDescent="0.25">
      <c r="D47" s="13">
        <v>2013</v>
      </c>
      <c r="F47" s="13">
        <v>2012</v>
      </c>
      <c r="G47" s="13"/>
      <c r="I47" s="13"/>
      <c r="J47" s="13">
        <v>2011</v>
      </c>
    </row>
    <row r="48" spans="1:14" x14ac:dyDescent="0.25">
      <c r="A48" s="1" t="s">
        <v>31</v>
      </c>
    </row>
    <row r="49" spans="1:14" s="10" customFormat="1" x14ac:dyDescent="0.25">
      <c r="A49"/>
      <c r="B49"/>
      <c r="C49"/>
      <c r="D49" s="17"/>
      <c r="E49"/>
      <c r="F49" s="17"/>
      <c r="G49" s="17"/>
      <c r="I49" s="17"/>
      <c r="J49" s="17"/>
      <c r="M49"/>
      <c r="N49"/>
    </row>
    <row r="50" spans="1:14" s="10" customFormat="1" x14ac:dyDescent="0.25">
      <c r="A50" t="s">
        <v>52</v>
      </c>
      <c r="B50"/>
      <c r="C50"/>
      <c r="D50" s="17">
        <v>475960</v>
      </c>
      <c r="E50"/>
      <c r="F50" s="17"/>
      <c r="G50" s="17"/>
      <c r="I50" s="17"/>
      <c r="J50" s="17"/>
      <c r="M50"/>
      <c r="N50"/>
    </row>
    <row r="51" spans="1:14" s="10" customFormat="1" x14ac:dyDescent="0.25">
      <c r="A51" t="s">
        <v>32</v>
      </c>
      <c r="B51"/>
      <c r="C51"/>
      <c r="D51" s="17">
        <v>0</v>
      </c>
      <c r="E51"/>
      <c r="F51" s="17">
        <v>71634.179999999993</v>
      </c>
      <c r="G51" s="17"/>
      <c r="I51" s="17"/>
      <c r="J51" s="17">
        <v>30589.95</v>
      </c>
      <c r="M51"/>
      <c r="N51"/>
    </row>
    <row r="52" spans="1:14" s="10" customFormat="1" x14ac:dyDescent="0.25">
      <c r="A52" t="s">
        <v>33</v>
      </c>
      <c r="B52"/>
      <c r="C52"/>
      <c r="D52" s="17">
        <v>0</v>
      </c>
      <c r="E52"/>
      <c r="F52" s="17">
        <v>58697.16</v>
      </c>
      <c r="G52" s="17"/>
      <c r="I52" s="17"/>
      <c r="J52" s="17">
        <v>60459.91</v>
      </c>
      <c r="M52"/>
      <c r="N52"/>
    </row>
    <row r="53" spans="1:14" s="10" customFormat="1" x14ac:dyDescent="0.25">
      <c r="A53" t="s">
        <v>34</v>
      </c>
      <c r="B53"/>
      <c r="C53"/>
      <c r="D53" s="17">
        <v>0</v>
      </c>
      <c r="E53"/>
      <c r="F53" s="17">
        <v>289908.26</v>
      </c>
      <c r="G53" s="17"/>
      <c r="I53" s="17"/>
      <c r="J53" s="17">
        <v>254197.54</v>
      </c>
      <c r="M53"/>
      <c r="N53"/>
    </row>
    <row r="54" spans="1:14" s="10" customFormat="1" x14ac:dyDescent="0.25">
      <c r="A54"/>
      <c r="B54"/>
      <c r="C54"/>
      <c r="D54" s="17"/>
      <c r="E54"/>
      <c r="F54" s="17"/>
      <c r="G54" s="27"/>
      <c r="I54" s="27"/>
      <c r="J54" s="17"/>
      <c r="M54"/>
      <c r="N54"/>
    </row>
    <row r="55" spans="1:14" s="10" customFormat="1" x14ac:dyDescent="0.25">
      <c r="A55" s="23" t="s">
        <v>35</v>
      </c>
      <c r="B55" s="24"/>
      <c r="C55" s="24"/>
      <c r="D55" s="25">
        <f>SUM(D50:D54)</f>
        <v>475960</v>
      </c>
      <c r="E55" s="24"/>
      <c r="F55" s="25">
        <f t="shared" ref="F55" si="1">SUM(F51:F54)</f>
        <v>420239.6</v>
      </c>
      <c r="G55" s="28"/>
      <c r="I55" s="28"/>
      <c r="J55" s="25">
        <f>SUM(J51:J54)</f>
        <v>345247.4</v>
      </c>
      <c r="M55"/>
      <c r="N55"/>
    </row>
    <row r="56" spans="1:14" s="10" customFormat="1" x14ac:dyDescent="0.25">
      <c r="A56"/>
      <c r="B56"/>
      <c r="C56"/>
      <c r="D56" s="17"/>
      <c r="E56"/>
      <c r="F56" s="17"/>
      <c r="G56" s="27"/>
      <c r="I56" s="27"/>
      <c r="J56" s="17"/>
      <c r="M56"/>
      <c r="N56"/>
    </row>
    <row r="57" spans="1:14" s="10" customFormat="1" x14ac:dyDescent="0.25">
      <c r="A57"/>
      <c r="B57"/>
      <c r="C57"/>
      <c r="D57" s="17"/>
      <c r="E57"/>
      <c r="F57" s="17"/>
      <c r="G57" s="17"/>
      <c r="I57" s="17"/>
      <c r="J57" s="17"/>
      <c r="M57"/>
      <c r="N57"/>
    </row>
    <row r="58" spans="1:14" s="10" customFormat="1" x14ac:dyDescent="0.25">
      <c r="A58"/>
      <c r="B58"/>
      <c r="C58"/>
      <c r="D58" s="17"/>
      <c r="E58"/>
      <c r="F58" s="17"/>
      <c r="G58" s="17"/>
      <c r="I58" s="17"/>
      <c r="J58" s="17"/>
      <c r="M58"/>
      <c r="N58"/>
    </row>
    <row r="59" spans="1:14" s="10" customFormat="1" x14ac:dyDescent="0.25">
      <c r="A59" s="1" t="s">
        <v>38</v>
      </c>
      <c r="B59"/>
      <c r="C59"/>
      <c r="D59" s="17"/>
      <c r="E59"/>
      <c r="F59" s="17"/>
      <c r="G59" s="17"/>
      <c r="I59" s="17"/>
      <c r="J59" s="17"/>
      <c r="M59"/>
      <c r="N59"/>
    </row>
    <row r="60" spans="1:14" s="10" customFormat="1" x14ac:dyDescent="0.25">
      <c r="A60"/>
      <c r="B60"/>
      <c r="C60"/>
      <c r="D60" s="17"/>
      <c r="E60"/>
      <c r="F60" s="17"/>
      <c r="G60" s="17"/>
      <c r="I60" s="17"/>
      <c r="J60" s="17"/>
      <c r="M60"/>
      <c r="N60"/>
    </row>
    <row r="61" spans="1:14" s="10" customFormat="1" x14ac:dyDescent="0.25">
      <c r="A61" t="s">
        <v>53</v>
      </c>
      <c r="B61"/>
      <c r="C61"/>
      <c r="D61" s="17">
        <v>64400</v>
      </c>
      <c r="E61"/>
      <c r="F61" s="17">
        <v>64400</v>
      </c>
      <c r="G61" s="17"/>
      <c r="I61" s="17"/>
      <c r="J61" s="17">
        <v>63000</v>
      </c>
      <c r="M61"/>
      <c r="N61"/>
    </row>
    <row r="62" spans="1:14" s="10" customFormat="1" x14ac:dyDescent="0.25">
      <c r="A62" t="s">
        <v>54</v>
      </c>
      <c r="B62"/>
      <c r="C62"/>
      <c r="D62" s="17">
        <v>9600</v>
      </c>
      <c r="E62"/>
      <c r="F62" s="17">
        <v>9000</v>
      </c>
      <c r="G62" s="17"/>
      <c r="I62" s="17"/>
      <c r="J62" s="17">
        <v>11250</v>
      </c>
      <c r="M62"/>
      <c r="N62"/>
    </row>
    <row r="63" spans="1:14" s="10" customFormat="1" x14ac:dyDescent="0.25">
      <c r="A63" t="s">
        <v>39</v>
      </c>
      <c r="B63"/>
      <c r="C63"/>
      <c r="D63" s="17">
        <v>5498</v>
      </c>
      <c r="E63"/>
      <c r="F63" s="17">
        <v>8023</v>
      </c>
      <c r="G63" s="17"/>
      <c r="I63" s="17"/>
      <c r="J63" s="17"/>
      <c r="M63"/>
      <c r="N63"/>
    </row>
    <row r="64" spans="1:14" s="10" customFormat="1" x14ac:dyDescent="0.25">
      <c r="A64"/>
      <c r="B64"/>
      <c r="C64"/>
      <c r="D64" s="17"/>
      <c r="E64"/>
      <c r="F64" s="17"/>
      <c r="G64" s="17"/>
      <c r="I64" s="17"/>
      <c r="J64" s="17"/>
      <c r="M64"/>
      <c r="N64"/>
    </row>
    <row r="65" spans="1:14" s="10" customFormat="1" x14ac:dyDescent="0.25">
      <c r="A65" t="s">
        <v>40</v>
      </c>
      <c r="B65"/>
      <c r="C65"/>
      <c r="D65" s="19">
        <f>SUM(D61:D64)</f>
        <v>79498</v>
      </c>
      <c r="E65"/>
      <c r="F65" s="19">
        <f>SUM(F61:F64)</f>
        <v>81423</v>
      </c>
      <c r="G65" s="19"/>
      <c r="I65" s="19"/>
      <c r="J65" s="19">
        <f t="shared" ref="J65" si="2">SUM(J61:J64)</f>
        <v>74250</v>
      </c>
      <c r="M65"/>
      <c r="N65"/>
    </row>
    <row r="66" spans="1:14" s="10" customFormat="1" x14ac:dyDescent="0.25">
      <c r="A66"/>
      <c r="B66"/>
      <c r="C66"/>
      <c r="D66" s="17"/>
      <c r="E66"/>
      <c r="F66" s="17"/>
      <c r="G66" s="17"/>
      <c r="I66" s="17"/>
      <c r="J66" s="17"/>
      <c r="M66"/>
      <c r="N66"/>
    </row>
    <row r="67" spans="1:14" s="10" customFormat="1" x14ac:dyDescent="0.25">
      <c r="A67" s="16" t="s">
        <v>41</v>
      </c>
      <c r="B67"/>
      <c r="C67"/>
      <c r="D67" s="17"/>
      <c r="E67"/>
      <c r="F67" s="17"/>
      <c r="G67" s="17"/>
      <c r="I67" s="17"/>
      <c r="J67" s="17"/>
      <c r="M67"/>
      <c r="N67"/>
    </row>
    <row r="68" spans="1:14" s="10" customFormat="1" x14ac:dyDescent="0.25">
      <c r="A68"/>
      <c r="B68"/>
      <c r="C68"/>
      <c r="D68" s="17"/>
      <c r="E68"/>
      <c r="F68" s="17"/>
      <c r="G68" s="17"/>
      <c r="I68" s="17"/>
      <c r="J68" s="17"/>
      <c r="M68"/>
      <c r="N68"/>
    </row>
    <row r="69" spans="1:14" s="10" customFormat="1" x14ac:dyDescent="0.25">
      <c r="A69" s="16" t="s">
        <v>42</v>
      </c>
      <c r="B69"/>
      <c r="C69"/>
      <c r="D69" s="17">
        <f>F69-D40</f>
        <v>341823.4</v>
      </c>
      <c r="E69"/>
      <c r="F69" s="17">
        <f>J69-F40-F41+J71</f>
        <v>305023.40000000002</v>
      </c>
      <c r="G69" s="17"/>
      <c r="I69" s="17"/>
      <c r="J69" s="17">
        <v>238347.28</v>
      </c>
      <c r="M69"/>
      <c r="N69"/>
    </row>
    <row r="70" spans="1:14" s="10" customFormat="1" x14ac:dyDescent="0.25">
      <c r="A70" s="16" t="s">
        <v>55</v>
      </c>
      <c r="B70"/>
      <c r="C70"/>
      <c r="D70" s="17">
        <v>33794</v>
      </c>
      <c r="E70"/>
      <c r="F70" s="17"/>
      <c r="G70" s="17"/>
      <c r="I70" s="17"/>
      <c r="J70" s="17"/>
      <c r="M70"/>
      <c r="N70"/>
    </row>
    <row r="71" spans="1:14" s="10" customFormat="1" x14ac:dyDescent="0.25">
      <c r="A71" s="16" t="s">
        <v>43</v>
      </c>
      <c r="B71"/>
      <c r="C71"/>
      <c r="D71" s="17">
        <f>D43</f>
        <v>20845</v>
      </c>
      <c r="E71"/>
      <c r="F71" s="17">
        <f>F43</f>
        <v>33793.98000000001</v>
      </c>
      <c r="G71" s="17"/>
      <c r="I71" s="17"/>
      <c r="J71" s="17">
        <v>32650.12</v>
      </c>
      <c r="M71"/>
      <c r="N71"/>
    </row>
    <row r="72" spans="1:14" s="10" customFormat="1" x14ac:dyDescent="0.25">
      <c r="A72"/>
      <c r="B72"/>
      <c r="C72"/>
      <c r="D72" s="17"/>
      <c r="E72"/>
      <c r="F72" s="17"/>
      <c r="G72" s="17"/>
      <c r="I72" s="17"/>
      <c r="J72" s="17"/>
      <c r="M72"/>
      <c r="N72"/>
    </row>
    <row r="73" spans="1:14" s="10" customFormat="1" x14ac:dyDescent="0.25">
      <c r="A73" s="16" t="s">
        <v>44</v>
      </c>
      <c r="B73"/>
      <c r="C73"/>
      <c r="D73" s="19">
        <f>SUM(D69:D72)</f>
        <v>396462.4</v>
      </c>
      <c r="E73"/>
      <c r="F73" s="19">
        <f>SUM(F69:F72)</f>
        <v>338817.38</v>
      </c>
      <c r="G73" s="19"/>
      <c r="I73" s="19"/>
      <c r="J73" s="19">
        <f t="shared" ref="J73" si="3">SUM(J69:J72)</f>
        <v>270997.40000000002</v>
      </c>
      <c r="M73"/>
      <c r="N73"/>
    </row>
    <row r="74" spans="1:14" s="10" customFormat="1" x14ac:dyDescent="0.25">
      <c r="A74"/>
      <c r="B74"/>
      <c r="C74"/>
      <c r="D74" s="17"/>
      <c r="E74"/>
      <c r="F74" s="17"/>
      <c r="G74" s="27"/>
      <c r="I74" s="27"/>
      <c r="J74" s="17"/>
      <c r="M74"/>
      <c r="N74"/>
    </row>
    <row r="75" spans="1:14" s="10" customFormat="1" x14ac:dyDescent="0.25">
      <c r="A75" s="23" t="s">
        <v>45</v>
      </c>
      <c r="B75" s="24"/>
      <c r="C75" s="24"/>
      <c r="D75" s="25">
        <f>D65+D73</f>
        <v>475960.4</v>
      </c>
      <c r="E75" s="24"/>
      <c r="F75" s="25">
        <f>F65+F73</f>
        <v>420240.38</v>
      </c>
      <c r="G75" s="28"/>
      <c r="I75" s="28"/>
      <c r="J75" s="25">
        <f t="shared" ref="J75" si="4">J65+J73</f>
        <v>345247.4</v>
      </c>
      <c r="M75"/>
      <c r="N75"/>
    </row>
    <row r="76" spans="1:14" s="10" customFormat="1" x14ac:dyDescent="0.25">
      <c r="A76"/>
      <c r="B76"/>
      <c r="C76"/>
      <c r="D76" s="17"/>
      <c r="E76"/>
      <c r="F76" s="17"/>
      <c r="G76" s="27"/>
      <c r="I76" s="27"/>
      <c r="J76" s="17"/>
      <c r="M76"/>
      <c r="N76"/>
    </row>
    <row r="77" spans="1:14" s="10" customFormat="1" x14ac:dyDescent="0.25">
      <c r="A77"/>
      <c r="B77"/>
      <c r="C77"/>
      <c r="D77" s="17"/>
      <c r="E77"/>
      <c r="F77" s="17"/>
      <c r="G77" s="17"/>
      <c r="I77" s="17"/>
      <c r="J77" s="17"/>
      <c r="M77"/>
      <c r="N77"/>
    </row>
    <row r="78" spans="1:14" s="10" customFormat="1" x14ac:dyDescent="0.25">
      <c r="A78"/>
      <c r="B78"/>
      <c r="C78" s="16"/>
      <c r="D78" s="17"/>
      <c r="E78" s="16"/>
      <c r="F78" s="17"/>
      <c r="G78" s="17"/>
      <c r="I78" s="17"/>
      <c r="J78" s="17"/>
      <c r="M78"/>
      <c r="N78"/>
    </row>
    <row r="79" spans="1:14" s="10" customFormat="1" x14ac:dyDescent="0.25">
      <c r="A79"/>
      <c r="B79"/>
      <c r="C79"/>
      <c r="D79" s="17"/>
      <c r="E79"/>
      <c r="F79" s="17"/>
      <c r="G79" s="17"/>
      <c r="I79" s="17"/>
      <c r="J79" s="17"/>
      <c r="M79"/>
      <c r="N79"/>
    </row>
  </sheetData>
  <pageMargins left="0.75" right="0.75" top="1" bottom="1" header="0.5" footer="0.5"/>
  <pageSetup paperSize="9" scale="92" orientation="portrait" verticalDpi="300" r:id="rId1"/>
  <headerFooter alignWithMargins="0"/>
  <rowBreaks count="1" manualBreakCount="1">
    <brk id="44" max="16383" man="1"/>
  </rowBreaks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77"/>
  <sheetViews>
    <sheetView topLeftCell="A37" zoomScaleNormal="100" workbookViewId="0">
      <selection activeCell="D27" sqref="D27"/>
    </sheetView>
  </sheetViews>
  <sheetFormatPr defaultRowHeight="13.2" x14ac:dyDescent="0.25"/>
  <cols>
    <col min="2" max="2" width="13.44140625" customWidth="1"/>
    <col min="4" max="4" width="12.5546875" style="10" bestFit="1" customWidth="1"/>
    <col min="5" max="5" width="9.109375" style="10"/>
    <col min="6" max="6" width="12.5546875" style="10" bestFit="1" customWidth="1"/>
    <col min="7" max="7" width="9.109375" style="10"/>
    <col min="8" max="8" width="10.5546875" style="10" bestFit="1" customWidth="1"/>
    <col min="10" max="10" width="12.33203125" bestFit="1" customWidth="1"/>
  </cols>
  <sheetData>
    <row r="1" spans="1:10" x14ac:dyDescent="0.25">
      <c r="A1" s="16" t="s">
        <v>49</v>
      </c>
    </row>
    <row r="5" spans="1:10" ht="15.6" x14ac:dyDescent="0.3">
      <c r="B5" s="2" t="s">
        <v>28</v>
      </c>
      <c r="C5" s="2"/>
      <c r="E5" s="11"/>
      <c r="G5" s="11"/>
    </row>
    <row r="9" spans="1:10" ht="13.8" x14ac:dyDescent="0.25">
      <c r="A9" s="3" t="s">
        <v>1</v>
      </c>
      <c r="D9" s="14" t="s">
        <v>30</v>
      </c>
      <c r="E9" s="15"/>
      <c r="F9" s="14" t="s">
        <v>23</v>
      </c>
      <c r="G9" s="15"/>
      <c r="H9" s="14" t="s">
        <v>26</v>
      </c>
      <c r="J9" s="3"/>
    </row>
    <row r="10" spans="1:10" x14ac:dyDescent="0.25">
      <c r="A10" s="3"/>
      <c r="D10" s="12"/>
      <c r="F10" s="12"/>
      <c r="H10" s="12"/>
      <c r="J10" s="3"/>
    </row>
    <row r="11" spans="1:10" ht="15.6" x14ac:dyDescent="0.3">
      <c r="A11" s="2" t="s">
        <v>7</v>
      </c>
      <c r="D11" s="12"/>
      <c r="F11" s="12"/>
      <c r="H11" s="12"/>
      <c r="J11" s="3"/>
    </row>
    <row r="13" spans="1:10" x14ac:dyDescent="0.25">
      <c r="A13" t="s">
        <v>2</v>
      </c>
      <c r="D13" s="17">
        <v>11250</v>
      </c>
      <c r="E13" s="17"/>
      <c r="F13" s="17">
        <v>10500</v>
      </c>
      <c r="G13" s="17"/>
      <c r="H13" s="17">
        <v>11250</v>
      </c>
      <c r="J13" s="4"/>
    </row>
    <row r="14" spans="1:10" x14ac:dyDescent="0.25">
      <c r="A14" t="s">
        <v>3</v>
      </c>
      <c r="D14" s="17">
        <f>63000+1500+69000-36800</f>
        <v>96700</v>
      </c>
      <c r="E14" s="17"/>
      <c r="F14" s="17">
        <v>96600</v>
      </c>
      <c r="G14" s="17"/>
      <c r="H14" s="17">
        <v>96600</v>
      </c>
      <c r="J14" s="4"/>
    </row>
    <row r="15" spans="1:10" x14ac:dyDescent="0.25">
      <c r="A15" t="s">
        <v>4</v>
      </c>
      <c r="D15" s="17">
        <v>36800</v>
      </c>
      <c r="E15" s="17"/>
      <c r="F15" s="17">
        <v>36800</v>
      </c>
      <c r="G15" s="17"/>
      <c r="H15" s="17">
        <v>36800</v>
      </c>
      <c r="J15" s="4"/>
    </row>
    <row r="16" spans="1:10" x14ac:dyDescent="0.25">
      <c r="A16" t="s">
        <v>24</v>
      </c>
      <c r="D16" s="17"/>
      <c r="E16" s="17"/>
      <c r="F16" s="17">
        <v>46000</v>
      </c>
      <c r="G16" s="17"/>
      <c r="H16" s="17"/>
      <c r="J16" s="4"/>
    </row>
    <row r="17" spans="1:10" x14ac:dyDescent="0.25">
      <c r="A17" t="s">
        <v>6</v>
      </c>
      <c r="D17" s="18">
        <v>3947.85</v>
      </c>
      <c r="E17" s="17"/>
      <c r="F17" s="18">
        <v>4154</v>
      </c>
      <c r="G17" s="17"/>
      <c r="H17" s="18">
        <v>5000</v>
      </c>
      <c r="J17" s="5"/>
    </row>
    <row r="18" spans="1:10" x14ac:dyDescent="0.25">
      <c r="D18" s="17"/>
      <c r="E18" s="17"/>
      <c r="F18" s="17"/>
      <c r="G18" s="17"/>
      <c r="H18" s="17"/>
      <c r="J18" s="4"/>
    </row>
    <row r="19" spans="1:10" x14ac:dyDescent="0.25">
      <c r="A19" s="1" t="s">
        <v>5</v>
      </c>
      <c r="D19" s="19">
        <f>SUM(D13:D18)</f>
        <v>148697.85</v>
      </c>
      <c r="E19" s="17"/>
      <c r="F19" s="19">
        <f>SUM(F13:F18)</f>
        <v>194054</v>
      </c>
      <c r="G19" s="17"/>
      <c r="H19" s="19">
        <f>SUM(H13:H18)</f>
        <v>149650</v>
      </c>
      <c r="J19" s="7"/>
    </row>
    <row r="20" spans="1:10" x14ac:dyDescent="0.25">
      <c r="D20" s="17"/>
      <c r="E20" s="17"/>
      <c r="F20" s="17"/>
      <c r="G20" s="17"/>
      <c r="H20" s="17"/>
    </row>
    <row r="21" spans="1:10" x14ac:dyDescent="0.25">
      <c r="D21" s="17"/>
      <c r="E21" s="17"/>
      <c r="F21" s="17"/>
      <c r="G21" s="17"/>
      <c r="H21" s="17"/>
    </row>
    <row r="22" spans="1:10" x14ac:dyDescent="0.25">
      <c r="D22" s="17"/>
      <c r="E22" s="17"/>
      <c r="F22" s="17"/>
      <c r="G22" s="17"/>
      <c r="H22" s="17"/>
    </row>
    <row r="23" spans="1:10" ht="15.6" x14ac:dyDescent="0.3">
      <c r="A23" s="2" t="s">
        <v>8</v>
      </c>
      <c r="D23" s="17"/>
      <c r="E23" s="17"/>
      <c r="F23" s="17"/>
      <c r="G23" s="17"/>
      <c r="H23" s="17"/>
    </row>
    <row r="24" spans="1:10" x14ac:dyDescent="0.25">
      <c r="D24" s="17"/>
      <c r="E24" s="17"/>
      <c r="F24" s="17"/>
      <c r="G24" s="17"/>
      <c r="H24" s="17"/>
    </row>
    <row r="25" spans="1:10" x14ac:dyDescent="0.25">
      <c r="A25" t="s">
        <v>9</v>
      </c>
      <c r="D25" s="17">
        <v>19480</v>
      </c>
      <c r="E25" s="17"/>
      <c r="F25" s="17">
        <v>33863</v>
      </c>
      <c r="G25" s="17"/>
      <c r="H25" s="17">
        <v>35000</v>
      </c>
      <c r="J25" s="4"/>
    </row>
    <row r="26" spans="1:10" x14ac:dyDescent="0.25">
      <c r="A26" t="s">
        <v>10</v>
      </c>
      <c r="D26" s="17">
        <v>323</v>
      </c>
      <c r="E26" s="17"/>
      <c r="F26" s="17">
        <v>532</v>
      </c>
      <c r="G26" s="17"/>
      <c r="H26" s="17">
        <v>1700</v>
      </c>
      <c r="J26" s="4"/>
    </row>
    <row r="27" spans="1:10" x14ac:dyDescent="0.25">
      <c r="A27" t="s">
        <v>11</v>
      </c>
      <c r="D27" s="17">
        <v>28645</v>
      </c>
      <c r="E27" s="17"/>
      <c r="F27" s="17">
        <v>67000</v>
      </c>
      <c r="G27" s="17"/>
      <c r="H27" s="17">
        <v>35000</v>
      </c>
      <c r="J27" s="4"/>
    </row>
    <row r="28" spans="1:10" x14ac:dyDescent="0.25">
      <c r="A28" t="s">
        <v>12</v>
      </c>
      <c r="D28" s="17">
        <v>4750</v>
      </c>
      <c r="E28" s="17"/>
      <c r="F28" s="17">
        <v>4138</v>
      </c>
      <c r="G28" s="17"/>
      <c r="H28" s="17">
        <v>4500</v>
      </c>
      <c r="J28" s="4"/>
    </row>
    <row r="29" spans="1:10" x14ac:dyDescent="0.25">
      <c r="A29" t="s">
        <v>13</v>
      </c>
      <c r="D29" s="17"/>
      <c r="E29" s="17"/>
      <c r="F29" s="17">
        <v>2546</v>
      </c>
      <c r="G29" s="17"/>
      <c r="H29" s="17">
        <v>2000</v>
      </c>
      <c r="J29" s="4"/>
    </row>
    <row r="30" spans="1:10" x14ac:dyDescent="0.25">
      <c r="A30" t="s">
        <v>14</v>
      </c>
      <c r="D30" s="17">
        <v>3151</v>
      </c>
      <c r="E30" s="17"/>
      <c r="F30" s="17">
        <v>3059</v>
      </c>
      <c r="G30" s="17"/>
      <c r="H30" s="17">
        <v>3059</v>
      </c>
      <c r="J30" s="4"/>
    </row>
    <row r="31" spans="1:10" x14ac:dyDescent="0.25">
      <c r="A31" t="s">
        <v>15</v>
      </c>
      <c r="D31" s="17">
        <v>11000</v>
      </c>
      <c r="E31" s="17"/>
      <c r="F31" s="17">
        <v>5500</v>
      </c>
      <c r="G31" s="17"/>
      <c r="H31" s="17">
        <v>5500</v>
      </c>
      <c r="J31" s="4"/>
    </row>
    <row r="32" spans="1:10" x14ac:dyDescent="0.25">
      <c r="A32" t="s">
        <v>16</v>
      </c>
      <c r="D32" s="17">
        <v>2905.87</v>
      </c>
      <c r="E32" s="17"/>
      <c r="F32" s="17">
        <v>2546</v>
      </c>
      <c r="G32" s="17"/>
      <c r="H32" s="17">
        <v>2500</v>
      </c>
      <c r="J32" s="4"/>
    </row>
    <row r="33" spans="1:10" x14ac:dyDescent="0.25">
      <c r="A33" t="s">
        <v>17</v>
      </c>
      <c r="D33" s="20">
        <v>8423</v>
      </c>
      <c r="E33" s="17"/>
      <c r="F33" s="20">
        <v>3820</v>
      </c>
      <c r="G33" s="17"/>
      <c r="H33" s="20">
        <v>8500</v>
      </c>
      <c r="J33" s="9"/>
    </row>
    <row r="34" spans="1:10" x14ac:dyDescent="0.25">
      <c r="A34" t="s">
        <v>25</v>
      </c>
      <c r="D34" s="20"/>
      <c r="E34" s="17"/>
      <c r="F34" s="20">
        <v>38400</v>
      </c>
      <c r="G34" s="17"/>
      <c r="H34" s="20"/>
      <c r="J34" s="9"/>
    </row>
    <row r="35" spans="1:10" x14ac:dyDescent="0.25">
      <c r="A35" t="s">
        <v>27</v>
      </c>
      <c r="D35" s="17">
        <v>2200</v>
      </c>
      <c r="E35" s="17"/>
      <c r="F35" s="17"/>
      <c r="G35" s="17"/>
      <c r="H35" s="21">
        <v>17000</v>
      </c>
    </row>
    <row r="36" spans="1:10" x14ac:dyDescent="0.25">
      <c r="A36" s="1" t="s">
        <v>18</v>
      </c>
      <c r="D36" s="19">
        <f>SUM(D25:D35)</f>
        <v>80877.87</v>
      </c>
      <c r="E36" s="17"/>
      <c r="F36" s="19">
        <f>SUM(F25:F35)</f>
        <v>161404</v>
      </c>
      <c r="G36" s="17"/>
      <c r="H36" s="19">
        <f>SUM(H25:H35)</f>
        <v>114759</v>
      </c>
      <c r="J36" s="8"/>
    </row>
    <row r="37" spans="1:10" x14ac:dyDescent="0.25">
      <c r="D37" s="17"/>
      <c r="E37" s="17"/>
      <c r="F37" s="17"/>
      <c r="G37" s="17"/>
      <c r="H37" s="17"/>
    </row>
    <row r="38" spans="1:10" x14ac:dyDescent="0.25">
      <c r="A38" s="1" t="s">
        <v>48</v>
      </c>
      <c r="D38" s="19">
        <f>SUM(D19-D36)</f>
        <v>67819.98000000001</v>
      </c>
      <c r="E38" s="17"/>
      <c r="F38" s="19">
        <f>SUM(F19-F36)</f>
        <v>32650</v>
      </c>
      <c r="G38" s="17"/>
      <c r="H38" s="19">
        <f>SUM(H19-H36)</f>
        <v>34891</v>
      </c>
      <c r="J38" s="8"/>
    </row>
    <row r="39" spans="1:10" x14ac:dyDescent="0.25">
      <c r="A39" s="1"/>
    </row>
    <row r="40" spans="1:10" x14ac:dyDescent="0.25">
      <c r="A40" s="1" t="s">
        <v>46</v>
      </c>
      <c r="D40" s="10">
        <v>-36800</v>
      </c>
    </row>
    <row r="41" spans="1:10" x14ac:dyDescent="0.25">
      <c r="A41" s="1" t="s">
        <v>47</v>
      </c>
      <c r="D41" s="10">
        <v>2774</v>
      </c>
    </row>
    <row r="42" spans="1:10" x14ac:dyDescent="0.25">
      <c r="A42" s="1"/>
    </row>
    <row r="43" spans="1:10" x14ac:dyDescent="0.25">
      <c r="A43" s="23" t="s">
        <v>43</v>
      </c>
      <c r="B43" s="24"/>
      <c r="C43" s="24"/>
      <c r="D43" s="25">
        <f>D38+D40+D41</f>
        <v>33793.98000000001</v>
      </c>
      <c r="E43" s="26"/>
      <c r="F43" s="25">
        <f>F38</f>
        <v>32650</v>
      </c>
    </row>
    <row r="44" spans="1:10" x14ac:dyDescent="0.25">
      <c r="A44" s="1"/>
      <c r="D44" s="19"/>
      <c r="F44" s="19"/>
    </row>
    <row r="46" spans="1:10" ht="17.399999999999999" x14ac:dyDescent="0.3">
      <c r="B46" s="22" t="s">
        <v>29</v>
      </c>
    </row>
    <row r="47" spans="1:10" ht="13.8" x14ac:dyDescent="0.25">
      <c r="D47" s="13">
        <v>2012</v>
      </c>
      <c r="E47" s="13"/>
      <c r="F47" s="13">
        <v>2011</v>
      </c>
    </row>
    <row r="48" spans="1:10" x14ac:dyDescent="0.25">
      <c r="A48" s="1" t="s">
        <v>31</v>
      </c>
    </row>
    <row r="49" spans="1:6" x14ac:dyDescent="0.25">
      <c r="D49" s="17"/>
      <c r="E49" s="17"/>
      <c r="F49" s="17"/>
    </row>
    <row r="50" spans="1:6" x14ac:dyDescent="0.25">
      <c r="A50" t="s">
        <v>32</v>
      </c>
      <c r="D50" s="17">
        <v>71634.179999999993</v>
      </c>
      <c r="E50" s="17"/>
      <c r="F50" s="17">
        <v>30589.95</v>
      </c>
    </row>
    <row r="51" spans="1:6" x14ac:dyDescent="0.25">
      <c r="A51" t="s">
        <v>33</v>
      </c>
      <c r="D51" s="17">
        <v>58697.16</v>
      </c>
      <c r="E51" s="17"/>
      <c r="F51" s="17">
        <v>60459.91</v>
      </c>
    </row>
    <row r="52" spans="1:6" x14ac:dyDescent="0.25">
      <c r="A52" t="s">
        <v>34</v>
      </c>
      <c r="D52" s="17">
        <v>289908.26</v>
      </c>
      <c r="E52" s="17"/>
      <c r="F52" s="17">
        <v>254197.54</v>
      </c>
    </row>
    <row r="53" spans="1:6" x14ac:dyDescent="0.25">
      <c r="D53" s="17"/>
      <c r="E53" s="17"/>
      <c r="F53" s="17"/>
    </row>
    <row r="54" spans="1:6" x14ac:dyDescent="0.25">
      <c r="A54" s="23" t="s">
        <v>35</v>
      </c>
      <c r="B54" s="24"/>
      <c r="C54" s="24"/>
      <c r="D54" s="25">
        <f t="shared" ref="D54" si="0">SUM(D50:D53)</f>
        <v>420239.6</v>
      </c>
      <c r="E54" s="25"/>
      <c r="F54" s="25">
        <f>SUM(F50:F53)</f>
        <v>345247.4</v>
      </c>
    </row>
    <row r="55" spans="1:6" x14ac:dyDescent="0.25">
      <c r="D55" s="17"/>
      <c r="E55" s="17"/>
      <c r="F55" s="17"/>
    </row>
    <row r="56" spans="1:6" x14ac:dyDescent="0.25">
      <c r="D56" s="17"/>
      <c r="E56" s="17"/>
      <c r="F56" s="17"/>
    </row>
    <row r="57" spans="1:6" x14ac:dyDescent="0.25">
      <c r="D57" s="17"/>
      <c r="E57" s="17"/>
      <c r="F57" s="17"/>
    </row>
    <row r="58" spans="1:6" x14ac:dyDescent="0.25">
      <c r="A58" s="1" t="s">
        <v>38</v>
      </c>
      <c r="D58" s="17"/>
      <c r="E58" s="17"/>
      <c r="F58" s="17"/>
    </row>
    <row r="59" spans="1:6" x14ac:dyDescent="0.25">
      <c r="D59" s="17"/>
      <c r="E59" s="17"/>
      <c r="F59" s="17"/>
    </row>
    <row r="60" spans="1:6" x14ac:dyDescent="0.25">
      <c r="A60" t="s">
        <v>37</v>
      </c>
      <c r="D60" s="17">
        <v>64400</v>
      </c>
      <c r="E60" s="17"/>
      <c r="F60" s="17">
        <v>63000</v>
      </c>
    </row>
    <row r="61" spans="1:6" x14ac:dyDescent="0.25">
      <c r="A61" t="s">
        <v>36</v>
      </c>
      <c r="D61" s="17">
        <v>9000</v>
      </c>
      <c r="E61" s="17"/>
      <c r="F61" s="17">
        <v>11250</v>
      </c>
    </row>
    <row r="62" spans="1:6" x14ac:dyDescent="0.25">
      <c r="A62" t="s">
        <v>39</v>
      </c>
      <c r="D62" s="17">
        <v>7700</v>
      </c>
      <c r="E62" s="17"/>
      <c r="F62" s="17"/>
    </row>
    <row r="63" spans="1:6" x14ac:dyDescent="0.25">
      <c r="D63" s="17"/>
      <c r="E63" s="17"/>
      <c r="F63" s="17"/>
    </row>
    <row r="64" spans="1:6" x14ac:dyDescent="0.25">
      <c r="A64" t="s">
        <v>40</v>
      </c>
      <c r="D64" s="19">
        <f>SUM(D60:D63)</f>
        <v>81100</v>
      </c>
      <c r="E64" s="19"/>
      <c r="F64" s="19">
        <f t="shared" ref="F64" si="1">SUM(F60:F63)</f>
        <v>74250</v>
      </c>
    </row>
    <row r="65" spans="1:6" x14ac:dyDescent="0.25">
      <c r="D65" s="17"/>
      <c r="E65" s="17"/>
      <c r="F65" s="17"/>
    </row>
    <row r="66" spans="1:6" x14ac:dyDescent="0.25">
      <c r="A66" s="16" t="s">
        <v>41</v>
      </c>
      <c r="D66" s="17"/>
      <c r="E66" s="17"/>
      <c r="F66" s="17"/>
    </row>
    <row r="67" spans="1:6" x14ac:dyDescent="0.25">
      <c r="D67" s="17"/>
      <c r="E67" s="17"/>
      <c r="F67" s="17"/>
    </row>
    <row r="68" spans="1:6" x14ac:dyDescent="0.25">
      <c r="A68" s="16" t="s">
        <v>42</v>
      </c>
      <c r="D68" s="17">
        <f>F68-D40-D41+F69</f>
        <v>305023.40000000002</v>
      </c>
      <c r="E68" s="17"/>
      <c r="F68" s="17">
        <v>238347.28</v>
      </c>
    </row>
    <row r="69" spans="1:6" x14ac:dyDescent="0.25">
      <c r="A69" s="16" t="s">
        <v>43</v>
      </c>
      <c r="D69" s="17">
        <f>D43</f>
        <v>33793.98000000001</v>
      </c>
      <c r="E69" s="17"/>
      <c r="F69" s="17">
        <v>32650.12</v>
      </c>
    </row>
    <row r="70" spans="1:6" x14ac:dyDescent="0.25">
      <c r="D70" s="17"/>
      <c r="E70" s="17"/>
      <c r="F70" s="17"/>
    </row>
    <row r="71" spans="1:6" x14ac:dyDescent="0.25">
      <c r="A71" s="16" t="s">
        <v>44</v>
      </c>
      <c r="D71" s="19">
        <f>SUM(D68:D70)</f>
        <v>338817.38</v>
      </c>
      <c r="E71" s="19"/>
      <c r="F71" s="19">
        <f t="shared" ref="F71" si="2">SUM(F68:F70)</f>
        <v>270997.40000000002</v>
      </c>
    </row>
    <row r="72" spans="1:6" x14ac:dyDescent="0.25">
      <c r="D72" s="17"/>
      <c r="E72" s="17"/>
      <c r="F72" s="17"/>
    </row>
    <row r="73" spans="1:6" x14ac:dyDescent="0.25">
      <c r="A73" s="23" t="s">
        <v>45</v>
      </c>
      <c r="B73" s="24"/>
      <c r="C73" s="24"/>
      <c r="D73" s="25">
        <f>D64+D71</f>
        <v>419917.38</v>
      </c>
      <c r="E73" s="25"/>
      <c r="F73" s="25">
        <f t="shared" ref="F73" si="3">F64+F71</f>
        <v>345247.4</v>
      </c>
    </row>
    <row r="74" spans="1:6" x14ac:dyDescent="0.25">
      <c r="D74" s="17"/>
      <c r="E74" s="17"/>
      <c r="F74" s="17"/>
    </row>
    <row r="75" spans="1:6" x14ac:dyDescent="0.25">
      <c r="D75" s="17"/>
      <c r="E75" s="17"/>
      <c r="F75" s="17"/>
    </row>
    <row r="76" spans="1:6" x14ac:dyDescent="0.25">
      <c r="C76" s="16"/>
      <c r="D76" s="17"/>
      <c r="E76" s="17"/>
      <c r="F76" s="17"/>
    </row>
    <row r="77" spans="1:6" x14ac:dyDescent="0.25">
      <c r="D77" s="17"/>
      <c r="E77" s="17"/>
      <c r="F77" s="17"/>
    </row>
  </sheetData>
  <pageMargins left="0.75" right="0.75" top="1" bottom="1" header="0.5" footer="0.5"/>
  <pageSetup paperSize="9" scale="92" orientation="portrait" verticalDpi="300" r:id="rId1"/>
  <headerFooter alignWithMargins="0"/>
  <rowBreaks count="1" manualBreakCount="1">
    <brk id="44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9"/>
  <sheetViews>
    <sheetView workbookViewId="0">
      <selection activeCell="E35" sqref="E35"/>
    </sheetView>
  </sheetViews>
  <sheetFormatPr defaultRowHeight="13.2" x14ac:dyDescent="0.25"/>
  <cols>
    <col min="5" max="5" width="12.33203125" bestFit="1" customWidth="1"/>
  </cols>
  <sheetData>
    <row r="1" spans="1:5" x14ac:dyDescent="0.25">
      <c r="C1" t="s">
        <v>0</v>
      </c>
    </row>
    <row r="5" spans="1:5" ht="15.6" x14ac:dyDescent="0.3">
      <c r="B5" s="2" t="s">
        <v>21</v>
      </c>
    </row>
    <row r="9" spans="1:5" x14ac:dyDescent="0.25">
      <c r="A9" s="3" t="s">
        <v>1</v>
      </c>
      <c r="C9" s="3" t="s">
        <v>22</v>
      </c>
      <c r="E9" s="3" t="s">
        <v>23</v>
      </c>
    </row>
    <row r="10" spans="1:5" x14ac:dyDescent="0.25">
      <c r="A10" s="3"/>
      <c r="C10" s="3"/>
      <c r="E10" s="3"/>
    </row>
    <row r="11" spans="1:5" ht="15.6" x14ac:dyDescent="0.3">
      <c r="A11" s="2" t="s">
        <v>7</v>
      </c>
      <c r="C11" s="3"/>
      <c r="E11" s="3"/>
    </row>
    <row r="13" spans="1:5" x14ac:dyDescent="0.25">
      <c r="A13" t="s">
        <v>2</v>
      </c>
      <c r="C13" s="4">
        <v>9750</v>
      </c>
      <c r="E13" s="4">
        <v>10500</v>
      </c>
    </row>
    <row r="14" spans="1:5" x14ac:dyDescent="0.25">
      <c r="A14" t="s">
        <v>3</v>
      </c>
      <c r="C14" s="4">
        <v>96600</v>
      </c>
      <c r="E14" s="4">
        <v>96600</v>
      </c>
    </row>
    <row r="15" spans="1:5" x14ac:dyDescent="0.25">
      <c r="A15" t="s">
        <v>4</v>
      </c>
      <c r="C15" s="4">
        <v>36800</v>
      </c>
      <c r="E15" s="4">
        <v>36800</v>
      </c>
    </row>
    <row r="16" spans="1:5" x14ac:dyDescent="0.25">
      <c r="A16" t="s">
        <v>24</v>
      </c>
      <c r="C16" s="4"/>
      <c r="E16" s="4">
        <v>46000</v>
      </c>
    </row>
    <row r="17" spans="1:5" x14ac:dyDescent="0.25">
      <c r="A17" t="s">
        <v>6</v>
      </c>
      <c r="C17" s="5">
        <v>900</v>
      </c>
      <c r="E17" s="5">
        <v>4154</v>
      </c>
    </row>
    <row r="18" spans="1:5" x14ac:dyDescent="0.25">
      <c r="C18" s="4"/>
      <c r="E18" s="4"/>
    </row>
    <row r="19" spans="1:5" x14ac:dyDescent="0.25">
      <c r="A19" s="1" t="s">
        <v>5</v>
      </c>
      <c r="C19" s="6">
        <f>SUM(C13:C18)</f>
        <v>144050</v>
      </c>
      <c r="E19" s="7">
        <f>SUM(E13:E18)</f>
        <v>194054</v>
      </c>
    </row>
    <row r="23" spans="1:5" ht="15.6" x14ac:dyDescent="0.3">
      <c r="A23" s="2" t="s">
        <v>8</v>
      </c>
    </row>
    <row r="25" spans="1:5" x14ac:dyDescent="0.25">
      <c r="A25" t="s">
        <v>9</v>
      </c>
      <c r="C25" s="4">
        <v>35000</v>
      </c>
      <c r="E25" s="4">
        <v>33863</v>
      </c>
    </row>
    <row r="26" spans="1:5" x14ac:dyDescent="0.25">
      <c r="A26" t="s">
        <v>10</v>
      </c>
      <c r="C26" s="4">
        <v>1700</v>
      </c>
      <c r="E26" s="4">
        <v>532</v>
      </c>
    </row>
    <row r="27" spans="1:5" x14ac:dyDescent="0.25">
      <c r="A27" t="s">
        <v>11</v>
      </c>
      <c r="C27" s="4">
        <v>50000</v>
      </c>
      <c r="E27" s="4">
        <v>67000</v>
      </c>
    </row>
    <row r="28" spans="1:5" x14ac:dyDescent="0.25">
      <c r="A28" t="s">
        <v>12</v>
      </c>
      <c r="C28" s="4">
        <v>4500</v>
      </c>
      <c r="E28" s="4">
        <v>4138</v>
      </c>
    </row>
    <row r="29" spans="1:5" x14ac:dyDescent="0.25">
      <c r="A29" t="s">
        <v>13</v>
      </c>
      <c r="C29" s="4">
        <v>2000</v>
      </c>
      <c r="E29" s="4">
        <v>2546</v>
      </c>
    </row>
    <row r="30" spans="1:5" x14ac:dyDescent="0.25">
      <c r="A30" t="s">
        <v>14</v>
      </c>
      <c r="C30" s="4">
        <v>3059</v>
      </c>
      <c r="E30" s="4">
        <v>3059</v>
      </c>
    </row>
    <row r="31" spans="1:5" x14ac:dyDescent="0.25">
      <c r="A31" t="s">
        <v>15</v>
      </c>
      <c r="C31" s="4">
        <v>5500</v>
      </c>
      <c r="E31" s="4">
        <v>5500</v>
      </c>
    </row>
    <row r="32" spans="1:5" x14ac:dyDescent="0.25">
      <c r="A32" t="s">
        <v>16</v>
      </c>
      <c r="C32" s="4">
        <v>2500</v>
      </c>
      <c r="E32" s="4">
        <v>2546</v>
      </c>
    </row>
    <row r="33" spans="1:5" x14ac:dyDescent="0.25">
      <c r="A33" t="s">
        <v>17</v>
      </c>
      <c r="C33" s="9">
        <v>9000</v>
      </c>
      <c r="E33" s="9">
        <v>3820</v>
      </c>
    </row>
    <row r="34" spans="1:5" x14ac:dyDescent="0.25">
      <c r="A34" t="s">
        <v>25</v>
      </c>
      <c r="C34" s="9"/>
      <c r="E34" s="9">
        <v>38400</v>
      </c>
    </row>
    <row r="36" spans="1:5" x14ac:dyDescent="0.25">
      <c r="A36" s="1" t="s">
        <v>18</v>
      </c>
      <c r="C36" s="1">
        <f>SUM(C25:C33)</f>
        <v>113259</v>
      </c>
      <c r="E36" s="8">
        <f>SUM(E25:E35)</f>
        <v>161404</v>
      </c>
    </row>
    <row r="38" spans="1:5" x14ac:dyDescent="0.25">
      <c r="A38" s="1" t="s">
        <v>19</v>
      </c>
      <c r="C38" s="1">
        <f>SUM(C19-C36)</f>
        <v>30791</v>
      </c>
      <c r="E38" s="8">
        <f>SUM(E19-E36)</f>
        <v>32650</v>
      </c>
    </row>
    <row r="39" spans="1:5" x14ac:dyDescent="0.25">
      <c r="A39" s="1" t="s">
        <v>20</v>
      </c>
    </row>
  </sheetData>
  <phoneticPr fontId="0" type="noConversion"/>
  <pageMargins left="0.75" right="0.75" top="1" bottom="1" header="0.5" footer="0.5"/>
  <pageSetup paperSize="9" orientation="portrait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3</vt:i4>
      </vt:variant>
    </vt:vector>
  </HeadingPairs>
  <TitlesOfParts>
    <vt:vector size="11" baseType="lpstr">
      <vt:lpstr>Resultat -16</vt:lpstr>
      <vt:lpstr>Resultat -15</vt:lpstr>
      <vt:lpstr>Resultat -14</vt:lpstr>
      <vt:lpstr>Resultat -13</vt:lpstr>
      <vt:lpstr>Resultat -12</vt:lpstr>
      <vt:lpstr>Resultat -11</vt:lpstr>
      <vt:lpstr>Blad2</vt:lpstr>
      <vt:lpstr>Blad3</vt:lpstr>
      <vt:lpstr>'Resultat -14'!Print_Area</vt:lpstr>
      <vt:lpstr>'Resultat -15'!Print_Area</vt:lpstr>
      <vt:lpstr>'Resultat -16'!Print_Area</vt:lpstr>
    </vt:vector>
  </TitlesOfParts>
  <Company>Stockholm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Annica</dc:creator>
  <cp:lastModifiedBy>Anneli Petersson</cp:lastModifiedBy>
  <cp:lastPrinted>2017-01-19T08:38:44Z</cp:lastPrinted>
  <dcterms:created xsi:type="dcterms:W3CDTF">2007-01-20T15:26:28Z</dcterms:created>
  <dcterms:modified xsi:type="dcterms:W3CDTF">2017-01-19T08:51:37Z</dcterms:modified>
</cp:coreProperties>
</file>