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96"/>
  </bookViews>
  <sheets>
    <sheet name="Sammanställning" sheetId="1" r:id="rId1"/>
    <sheet name="Detaljplan" sheetId="2" r:id="rId2"/>
    <sheet name="Incidentbuffert" sheetId="3" r:id="rId3"/>
  </sheets>
  <calcPr calcId="145621"/>
</workbook>
</file>

<file path=xl/calcChain.xml><?xml version="1.0" encoding="utf-8"?>
<calcChain xmlns="http://schemas.openxmlformats.org/spreadsheetml/2006/main">
  <c r="R20" i="2" l="1"/>
  <c r="E4" i="1"/>
  <c r="G21" i="2" l="1"/>
  <c r="F21" i="2" l="1"/>
  <c r="F19" i="2"/>
  <c r="K16" i="2" l="1"/>
  <c r="L16" i="2"/>
  <c r="Q16" i="2"/>
  <c r="S16" i="2"/>
  <c r="U16" i="2"/>
  <c r="V16" i="2"/>
  <c r="X16" i="2"/>
  <c r="Z16" i="2"/>
  <c r="AA16" i="2"/>
  <c r="AE16" i="2"/>
  <c r="AF16" i="2"/>
  <c r="G15" i="2"/>
  <c r="G16" i="2" s="1"/>
  <c r="H15" i="2"/>
  <c r="H16" i="2" s="1"/>
  <c r="I15" i="2"/>
  <c r="I16" i="2" s="1"/>
  <c r="J15" i="2"/>
  <c r="J16" i="2" s="1"/>
  <c r="K15" i="2"/>
  <c r="L15" i="2"/>
  <c r="M15" i="2"/>
  <c r="M16" i="2" s="1"/>
  <c r="N15" i="2"/>
  <c r="N16" i="2" s="1"/>
  <c r="O15" i="2"/>
  <c r="O16" i="2" s="1"/>
  <c r="P15" i="2"/>
  <c r="P16" i="2" s="1"/>
  <c r="Q15" i="2"/>
  <c r="R15" i="2"/>
  <c r="R16" i="2" s="1"/>
  <c r="S15" i="2"/>
  <c r="T15" i="2"/>
  <c r="T16" i="2" s="1"/>
  <c r="U15" i="2"/>
  <c r="V15" i="2"/>
  <c r="W15" i="2"/>
  <c r="W16" i="2" s="1"/>
  <c r="X15" i="2"/>
  <c r="Y15" i="2"/>
  <c r="Y16" i="2" s="1"/>
  <c r="Z15" i="2"/>
  <c r="AA15" i="2"/>
  <c r="AB15" i="2"/>
  <c r="AB16" i="2" s="1"/>
  <c r="AC15" i="2"/>
  <c r="AC16" i="2" s="1"/>
  <c r="AD15" i="2"/>
  <c r="AD16" i="2" s="1"/>
  <c r="AE15" i="2"/>
  <c r="AF15" i="2"/>
  <c r="AG15" i="2"/>
  <c r="AG16" i="2" s="1"/>
  <c r="AH15" i="2"/>
  <c r="AH16" i="2" s="1"/>
  <c r="F15" i="2"/>
  <c r="B13" i="2"/>
  <c r="B14" i="2"/>
  <c r="C13" i="2"/>
  <c r="C14" i="2"/>
  <c r="D13" i="2"/>
  <c r="D14" i="2"/>
  <c r="E14" i="2"/>
  <c r="E12" i="2"/>
  <c r="E16" i="1"/>
  <c r="E15" i="1"/>
  <c r="E13" i="2" s="1"/>
  <c r="B3" i="2" l="1"/>
  <c r="C3" i="2"/>
  <c r="D3" i="2"/>
  <c r="B4" i="2"/>
  <c r="C4" i="2"/>
  <c r="D4" i="2"/>
  <c r="E4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E10" i="2"/>
  <c r="B11" i="2"/>
  <c r="C11" i="2"/>
  <c r="D11" i="2"/>
  <c r="B12" i="2"/>
  <c r="C12" i="2"/>
  <c r="D12" i="2"/>
  <c r="C2" i="2"/>
  <c r="D2" i="2"/>
  <c r="B2" i="2"/>
  <c r="E14" i="1"/>
  <c r="F20" i="2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AE20" i="2" s="1"/>
  <c r="AF20" i="2" s="1"/>
  <c r="AG20" i="2" s="1"/>
  <c r="F16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D9" i="3"/>
  <c r="E2" i="2"/>
  <c r="E5" i="1"/>
  <c r="E3" i="2" s="1"/>
  <c r="E6" i="1"/>
  <c r="E7" i="1"/>
  <c r="E5" i="2" s="1"/>
  <c r="E8" i="1"/>
  <c r="E6" i="2" s="1"/>
  <c r="E9" i="1"/>
  <c r="E7" i="2" s="1"/>
  <c r="E10" i="1"/>
  <c r="E8" i="2" s="1"/>
  <c r="E11" i="1"/>
  <c r="E9" i="2" s="1"/>
  <c r="E12" i="1"/>
  <c r="E13" i="1"/>
  <c r="E11" i="2" s="1"/>
  <c r="E17" i="1" l="1"/>
  <c r="H21" i="2"/>
  <c r="I21" i="2" s="1"/>
  <c r="J21" i="2" s="1"/>
  <c r="K21" i="2" s="1"/>
  <c r="L21" i="2" s="1"/>
  <c r="M21" i="2" s="1"/>
  <c r="N21" i="2" s="1"/>
  <c r="O21" i="2" s="1"/>
  <c r="P21" i="2" s="1"/>
  <c r="Q21" i="2" s="1"/>
  <c r="R21" i="2" l="1"/>
  <c r="S21" i="2" s="1"/>
  <c r="T21" i="2" s="1"/>
  <c r="U21" i="2" s="1"/>
  <c r="V21" i="2" s="1"/>
  <c r="W21" i="2" s="1"/>
  <c r="X21" i="2" s="1"/>
  <c r="Y21" i="2" s="1"/>
  <c r="Z21" i="2" s="1"/>
  <c r="AA21" i="2" s="1"/>
  <c r="AB21" i="2" s="1"/>
  <c r="AC21" i="2" s="1"/>
  <c r="AD21" i="2" s="1"/>
  <c r="AE21" i="2" s="1"/>
  <c r="AF21" i="2" s="1"/>
  <c r="AG21" i="2" s="1"/>
</calcChain>
</file>

<file path=xl/sharedStrings.xml><?xml version="1.0" encoding="utf-8"?>
<sst xmlns="http://schemas.openxmlformats.org/spreadsheetml/2006/main" count="53" uniqueCount="37">
  <si>
    <t>Underhållsplan</t>
  </si>
  <si>
    <t>Kostnad kSek</t>
  </si>
  <si>
    <t>Kostnad/år och fastighet</t>
  </si>
  <si>
    <t>Åtgärder</t>
  </si>
  <si>
    <t>Period</t>
  </si>
  <si>
    <t>År</t>
  </si>
  <si>
    <t>Asfaltering</t>
  </si>
  <si>
    <t>Garageportar</t>
  </si>
  <si>
    <t>Spolning dagvattenbrunnar</t>
  </si>
  <si>
    <t>Utbyte markkabel mellan 2 garage</t>
  </si>
  <si>
    <t>Utbyte 1 armatur på förråd</t>
  </si>
  <si>
    <t>Utbyte armaturer på garage</t>
  </si>
  <si>
    <t>Byte litet elskåp</t>
  </si>
  <si>
    <t>Byte stort elskåp</t>
  </si>
  <si>
    <t>Byte kontakter/dosor i en länga</t>
  </si>
  <si>
    <t>Nya tak på garagen</t>
  </si>
  <si>
    <t>Medelkostnad /år</t>
  </si>
  <si>
    <t>kSEK</t>
  </si>
  <si>
    <t>per fast</t>
  </si>
  <si>
    <t>Kostnad per år</t>
  </si>
  <si>
    <t>Ackumulerad kostnad</t>
  </si>
  <si>
    <t>Avsättning per fastighet</t>
  </si>
  <si>
    <t>Avsättning per år</t>
  </si>
  <si>
    <t>Ackumulerad insättning</t>
  </si>
  <si>
    <t>Reparationsfond</t>
  </si>
  <si>
    <t>Buffert för incidenter</t>
  </si>
  <si>
    <t>kSek</t>
  </si>
  <si>
    <t>Läckage i dagvattenledning</t>
  </si>
  <si>
    <t>Kortslutning i markkabel</t>
  </si>
  <si>
    <t>Sättning asfalt (tjälskott?)</t>
  </si>
  <si>
    <t>Översvämmning</t>
  </si>
  <si>
    <t>Vandalisering av garage</t>
  </si>
  <si>
    <t>Klotter</t>
  </si>
  <si>
    <t>Spolning avloppstammar</t>
  </si>
  <si>
    <t>Reparation av asfalt</t>
  </si>
  <si>
    <t>Underhåll av garageportar</t>
  </si>
  <si>
    <t>Uppdaterad 2017-02-09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</si>
</sst>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r&quot;"/>
    <numFmt numFmtId="165" formatCode="#,##0&quot; kr&quot;;[Red]\-#,##0&quot; kr&quot;"/>
  </numFmts>
  <fonts count="5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/>
    <xf numFmtId="0" fontId="0" fillId="0" borderId="1" xfId="0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4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164" fontId="2" fillId="0" borderId="10" xfId="0" applyNumberFormat="1" applyFont="1" applyBorder="1"/>
    <xf numFmtId="0" fontId="0" fillId="0" borderId="11" xfId="0" applyFont="1" applyBorder="1"/>
    <xf numFmtId="0" fontId="0" fillId="0" borderId="0" xfId="0" applyFill="1"/>
    <xf numFmtId="165" fontId="0" fillId="0" borderId="0" xfId="0" applyNumberFormat="1" applyFill="1"/>
    <xf numFmtId="0" fontId="0" fillId="0" borderId="0" xfId="0" applyNumberFormat="1" applyFill="1"/>
    <xf numFmtId="1" fontId="0" fillId="0" borderId="0" xfId="0" applyNumberFormat="1" applyFill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Reparationsfond</a:t>
            </a:r>
          </a:p>
        </c:rich>
      </c:tx>
      <c:layout>
        <c:manualLayout>
          <c:xMode val="edge"/>
          <c:yMode val="edge"/>
          <c:x val="0.38235376460295412"/>
          <c:y val="3.529411764705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00019148320981"/>
          <c:y val="0.18823556444675504"/>
          <c:w val="0.8372565051633446"/>
          <c:h val="0.6764715597305259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Detaljplan!$F$1:$AG$1</c:f>
              <c:numCache>
                <c:formatCode>General</c:formatCode>
                <c:ptCount val="2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numCache>
            </c:numRef>
          </c:cat>
          <c:val>
            <c:numRef>
              <c:f>Detaljplan!$F$21:$AG$21</c:f>
              <c:numCache>
                <c:formatCode>General</c:formatCode>
                <c:ptCount val="26"/>
                <c:pt idx="0">
                  <c:v>415.40000000000003</c:v>
                </c:pt>
                <c:pt idx="1">
                  <c:v>452.20000000000005</c:v>
                </c:pt>
                <c:pt idx="2">
                  <c:v>484.00000000000006</c:v>
                </c:pt>
                <c:pt idx="3">
                  <c:v>440.80000000000007</c:v>
                </c:pt>
                <c:pt idx="4">
                  <c:v>477.60000000000008</c:v>
                </c:pt>
                <c:pt idx="5">
                  <c:v>504.40000000000009</c:v>
                </c:pt>
                <c:pt idx="6">
                  <c:v>511.20000000000005</c:v>
                </c:pt>
                <c:pt idx="7">
                  <c:v>538</c:v>
                </c:pt>
                <c:pt idx="8">
                  <c:v>574.79999999999995</c:v>
                </c:pt>
                <c:pt idx="9">
                  <c:v>611.59999999999991</c:v>
                </c:pt>
                <c:pt idx="10">
                  <c:v>328.39999999999986</c:v>
                </c:pt>
                <c:pt idx="11">
                  <c:v>115.19999999999987</c:v>
                </c:pt>
                <c:pt idx="12">
                  <c:v>141.99999999999989</c:v>
                </c:pt>
                <c:pt idx="13">
                  <c:v>178.7999999999999</c:v>
                </c:pt>
                <c:pt idx="14">
                  <c:v>215.59999999999991</c:v>
                </c:pt>
                <c:pt idx="15">
                  <c:v>187.39999999999992</c:v>
                </c:pt>
                <c:pt idx="16">
                  <c:v>233.39999999999992</c:v>
                </c:pt>
                <c:pt idx="17">
                  <c:v>269.39999999999992</c:v>
                </c:pt>
                <c:pt idx="18">
                  <c:v>313.39999999999992</c:v>
                </c:pt>
                <c:pt idx="19">
                  <c:v>359.39999999999992</c:v>
                </c:pt>
                <c:pt idx="20">
                  <c:v>81.39999999999992</c:v>
                </c:pt>
                <c:pt idx="21">
                  <c:v>87.39999999999992</c:v>
                </c:pt>
                <c:pt idx="22">
                  <c:v>123.39999999999992</c:v>
                </c:pt>
                <c:pt idx="23">
                  <c:v>169.39999999999992</c:v>
                </c:pt>
                <c:pt idx="24">
                  <c:v>215.39999999999992</c:v>
                </c:pt>
                <c:pt idx="25">
                  <c:v>256.39999999999992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64928"/>
        <c:axId val="93552000"/>
      </c:lineChart>
      <c:catAx>
        <c:axId val="919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355200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9355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1964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22</xdr:row>
      <xdr:rowOff>114300</xdr:rowOff>
    </xdr:from>
    <xdr:ext cx="69183" cy="188190"/>
    <xdr:sp macro="" textlink="" fLocksText="0">
      <xdr:nvSpPr>
        <xdr:cNvPr id="1032" name="Text 12"/>
        <xdr:cNvSpPr txBox="1">
          <a:spLocks noChangeArrowheads="1"/>
        </xdr:cNvSpPr>
      </xdr:nvSpPr>
      <xdr:spPr bwMode="auto">
        <a:xfrm>
          <a:off x="704850" y="3543300"/>
          <a:ext cx="69183" cy="18819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wrap="none" lIns="20160" tIns="20160" rIns="20160" bIns="20160" anchor="t" upright="1">
          <a:spAutoFit/>
        </a:bodyPr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</a:t>
          </a:r>
        </a:p>
      </xdr:txBody>
    </xdr:sp>
    <xdr:clientData/>
  </xdr:oneCellAnchor>
  <xdr:twoCellAnchor>
    <xdr:from>
      <xdr:col>6</xdr:col>
      <xdr:colOff>266701</xdr:colOff>
      <xdr:row>1</xdr:row>
      <xdr:rowOff>47624</xdr:rowOff>
    </xdr:from>
    <xdr:to>
      <xdr:col>14</xdr:col>
      <xdr:colOff>447675</xdr:colOff>
      <xdr:row>18</xdr:row>
      <xdr:rowOff>47625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F24" sqref="F24"/>
    </sheetView>
  </sheetViews>
  <sheetFormatPr defaultRowHeight="13.2" x14ac:dyDescent="0.25"/>
  <cols>
    <col min="1" max="1" width="29" customWidth="1"/>
    <col min="2" max="2" width="6.33203125" customWidth="1"/>
    <col min="3" max="3" width="5" customWidth="1"/>
    <col min="5" max="5" width="12.88671875" customWidth="1"/>
    <col min="6" max="6" width="2" customWidth="1"/>
    <col min="7" max="7" width="6.88671875" customWidth="1"/>
    <col min="8" max="9" width="7.5546875" customWidth="1"/>
    <col min="10" max="10" width="7.88671875" bestFit="1" customWidth="1"/>
    <col min="11" max="15" width="7.5546875" customWidth="1"/>
  </cols>
  <sheetData>
    <row r="1" spans="1:16" ht="20.399999999999999" x14ac:dyDescent="0.35">
      <c r="A1" s="1" t="s">
        <v>0</v>
      </c>
      <c r="B1" t="s">
        <v>36</v>
      </c>
    </row>
    <row r="2" spans="1:16" ht="12.75" customHeight="1" x14ac:dyDescent="0.25">
      <c r="D2" s="40" t="s">
        <v>1</v>
      </c>
      <c r="E2" s="40" t="s">
        <v>2</v>
      </c>
      <c r="H2" s="2"/>
      <c r="I2" s="2"/>
      <c r="J2" s="2"/>
      <c r="K2" s="2"/>
      <c r="L2" s="2"/>
      <c r="M2" s="2"/>
      <c r="N2" s="2"/>
      <c r="O2" s="2"/>
    </row>
    <row r="3" spans="1:16" x14ac:dyDescent="0.25">
      <c r="A3" s="2" t="s">
        <v>3</v>
      </c>
      <c r="B3" s="2" t="s">
        <v>4</v>
      </c>
      <c r="C3" s="3" t="s">
        <v>5</v>
      </c>
      <c r="D3" s="40" t="s">
        <v>1</v>
      </c>
      <c r="E3" s="40"/>
      <c r="H3" s="2"/>
      <c r="I3" s="2"/>
      <c r="J3" s="2"/>
      <c r="K3" s="2"/>
      <c r="L3" s="2"/>
      <c r="M3" s="2"/>
      <c r="N3" s="2"/>
      <c r="O3" s="2"/>
    </row>
    <row r="4" spans="1:16" x14ac:dyDescent="0.25">
      <c r="A4" t="s">
        <v>6</v>
      </c>
      <c r="B4">
        <v>20</v>
      </c>
      <c r="C4" s="4">
        <v>2025</v>
      </c>
      <c r="D4">
        <v>300</v>
      </c>
      <c r="E4" s="5">
        <f>1000*(D4/B4)/46</f>
        <v>326.08695652173913</v>
      </c>
      <c r="P4" s="5"/>
    </row>
    <row r="5" spans="1:16" x14ac:dyDescent="0.25">
      <c r="A5" t="s">
        <v>7</v>
      </c>
      <c r="B5">
        <v>30</v>
      </c>
      <c r="C5" s="4">
        <v>2035</v>
      </c>
      <c r="D5">
        <v>324</v>
      </c>
      <c r="E5" s="5">
        <f t="shared" ref="E5:E16" si="0">1000*(D5/B5)/46</f>
        <v>234.78260869565219</v>
      </c>
    </row>
    <row r="6" spans="1:16" x14ac:dyDescent="0.25">
      <c r="A6" t="s">
        <v>8</v>
      </c>
      <c r="B6">
        <v>5</v>
      </c>
      <c r="C6" s="4">
        <v>2017</v>
      </c>
      <c r="D6">
        <v>5</v>
      </c>
      <c r="E6" s="5">
        <f t="shared" si="0"/>
        <v>21.739130434782609</v>
      </c>
    </row>
    <row r="7" spans="1:16" x14ac:dyDescent="0.25">
      <c r="A7" t="s">
        <v>9</v>
      </c>
      <c r="B7">
        <v>40</v>
      </c>
      <c r="C7" s="4">
        <v>2018</v>
      </c>
      <c r="D7">
        <v>60</v>
      </c>
      <c r="E7" s="5">
        <f t="shared" si="0"/>
        <v>32.608695652173914</v>
      </c>
    </row>
    <row r="8" spans="1:16" x14ac:dyDescent="0.25">
      <c r="A8" t="s">
        <v>10</v>
      </c>
      <c r="B8">
        <v>10</v>
      </c>
      <c r="C8" s="4">
        <v>2020</v>
      </c>
      <c r="D8">
        <v>5</v>
      </c>
      <c r="E8" s="5">
        <f t="shared" si="0"/>
        <v>10.869565217391305</v>
      </c>
    </row>
    <row r="9" spans="1:16" x14ac:dyDescent="0.25">
      <c r="A9" t="s">
        <v>11</v>
      </c>
      <c r="B9">
        <v>25</v>
      </c>
      <c r="C9" s="4">
        <v>2030</v>
      </c>
      <c r="D9">
        <v>30</v>
      </c>
      <c r="E9" s="5">
        <f t="shared" si="0"/>
        <v>26.086956521739129</v>
      </c>
    </row>
    <row r="10" spans="1:16" x14ac:dyDescent="0.25">
      <c r="A10" t="s">
        <v>12</v>
      </c>
      <c r="B10">
        <v>10</v>
      </c>
      <c r="C10" s="4">
        <v>2020</v>
      </c>
      <c r="D10">
        <v>5</v>
      </c>
      <c r="E10" s="5">
        <f t="shared" si="0"/>
        <v>10.869565217391305</v>
      </c>
    </row>
    <row r="11" spans="1:16" x14ac:dyDescent="0.25">
      <c r="A11" t="s">
        <v>13</v>
      </c>
      <c r="B11">
        <v>30</v>
      </c>
      <c r="C11" s="4">
        <v>2025</v>
      </c>
      <c r="D11">
        <v>20</v>
      </c>
      <c r="E11" s="5">
        <f t="shared" si="0"/>
        <v>14.492753623188404</v>
      </c>
    </row>
    <row r="12" spans="1:16" x14ac:dyDescent="0.25">
      <c r="A12" t="s">
        <v>14</v>
      </c>
      <c r="B12" s="6">
        <v>30</v>
      </c>
      <c r="C12" s="7">
        <v>2030</v>
      </c>
      <c r="D12" s="6">
        <v>25</v>
      </c>
      <c r="E12" s="8">
        <f t="shared" si="0"/>
        <v>18.115942028985508</v>
      </c>
    </row>
    <row r="13" spans="1:16" x14ac:dyDescent="0.25">
      <c r="A13" t="s">
        <v>15</v>
      </c>
      <c r="B13">
        <v>40</v>
      </c>
      <c r="C13" s="4">
        <v>2026</v>
      </c>
      <c r="D13">
        <v>250</v>
      </c>
      <c r="E13" s="5">
        <f t="shared" si="0"/>
        <v>135.86956521739131</v>
      </c>
      <c r="G13" s="14"/>
      <c r="H13" s="14"/>
      <c r="I13" s="14"/>
      <c r="J13" s="14"/>
      <c r="K13" s="14"/>
      <c r="L13" s="14"/>
      <c r="M13" s="14"/>
      <c r="N13" s="14"/>
      <c r="O13" s="14"/>
    </row>
    <row r="14" spans="1:16" x14ac:dyDescent="0.25">
      <c r="A14" t="s">
        <v>33</v>
      </c>
      <c r="B14">
        <v>10</v>
      </c>
      <c r="C14" s="4">
        <v>2021</v>
      </c>
      <c r="D14">
        <v>30</v>
      </c>
      <c r="E14" s="5">
        <f t="shared" si="0"/>
        <v>65.217391304347828</v>
      </c>
      <c r="G14" s="37"/>
      <c r="H14" s="24"/>
      <c r="I14" s="24"/>
      <c r="J14" s="24"/>
      <c r="K14" s="24"/>
      <c r="L14" s="24"/>
      <c r="M14" s="24"/>
      <c r="N14" s="24"/>
      <c r="O14" s="24"/>
    </row>
    <row r="15" spans="1:16" x14ac:dyDescent="0.25">
      <c r="A15" t="s">
        <v>34</v>
      </c>
      <c r="B15">
        <v>5</v>
      </c>
      <c r="C15" s="4">
        <v>2020</v>
      </c>
      <c r="D15">
        <v>15</v>
      </c>
      <c r="E15" s="5">
        <f t="shared" si="0"/>
        <v>65.217391304347828</v>
      </c>
      <c r="G15" s="37"/>
      <c r="H15" s="24"/>
      <c r="I15" s="24"/>
      <c r="J15" s="24"/>
      <c r="K15" s="24"/>
      <c r="L15" s="24"/>
      <c r="M15" s="24"/>
      <c r="N15" s="24"/>
      <c r="O15" s="24"/>
    </row>
    <row r="16" spans="1:16" x14ac:dyDescent="0.25">
      <c r="A16" t="s">
        <v>35</v>
      </c>
      <c r="B16">
        <v>5</v>
      </c>
      <c r="C16" s="4">
        <v>2018</v>
      </c>
      <c r="D16">
        <v>5</v>
      </c>
      <c r="E16" s="5">
        <f t="shared" si="0"/>
        <v>21.739130434782609</v>
      </c>
      <c r="G16" s="37"/>
      <c r="H16" s="24"/>
      <c r="I16" s="24"/>
      <c r="J16" s="24"/>
      <c r="K16" s="24"/>
      <c r="L16" s="24"/>
      <c r="M16" s="24"/>
      <c r="N16" s="24"/>
      <c r="O16" s="24"/>
    </row>
    <row r="17" spans="1:15" x14ac:dyDescent="0.25">
      <c r="B17" s="9"/>
      <c r="C17" s="9"/>
      <c r="D17" s="10" t="s">
        <v>16</v>
      </c>
      <c r="E17" s="11">
        <f>SUM(E4:E16)</f>
        <v>983.69565217391289</v>
      </c>
      <c r="G17" s="14"/>
      <c r="H17" s="14"/>
      <c r="I17" s="14"/>
      <c r="J17" s="14"/>
      <c r="K17" s="14"/>
      <c r="L17" s="14"/>
      <c r="M17" s="14"/>
      <c r="N17" s="14"/>
      <c r="O17" s="14"/>
    </row>
    <row r="18" spans="1:15" x14ac:dyDescent="0.25">
      <c r="G18" s="38"/>
      <c r="H18" s="24"/>
      <c r="I18" s="24"/>
      <c r="J18" s="24"/>
      <c r="K18" s="24"/>
      <c r="L18" s="24"/>
      <c r="M18" s="24"/>
      <c r="N18" s="24"/>
      <c r="O18" s="24"/>
    </row>
    <row r="19" spans="1:15" x14ac:dyDescent="0.25"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20.399999999999999" x14ac:dyDescent="0.35">
      <c r="A20" s="1"/>
      <c r="G20" s="12"/>
    </row>
    <row r="21" spans="1:15" x14ac:dyDescent="0.25">
      <c r="D21" s="13"/>
      <c r="G21" s="2"/>
    </row>
    <row r="22" spans="1:15" x14ac:dyDescent="0.25">
      <c r="G22" s="14"/>
      <c r="H22" s="14"/>
      <c r="I22" s="14"/>
      <c r="J22" s="14"/>
      <c r="K22" s="14"/>
      <c r="L22" s="14"/>
      <c r="M22" s="14"/>
      <c r="N22" s="14"/>
      <c r="O22" s="15"/>
    </row>
    <row r="26" spans="1:15" x14ac:dyDescent="0.25">
      <c r="G26" s="16"/>
      <c r="H26" s="17"/>
      <c r="I26" s="17"/>
      <c r="J26" s="17"/>
      <c r="K26" s="17"/>
      <c r="L26" s="17"/>
      <c r="M26" s="17"/>
      <c r="N26" s="17"/>
      <c r="O26" s="18"/>
    </row>
    <row r="27" spans="1:15" x14ac:dyDescent="0.25">
      <c r="G27" s="19"/>
      <c r="H27" s="20"/>
      <c r="I27" s="20"/>
      <c r="J27" s="20"/>
      <c r="K27" s="20"/>
      <c r="L27" s="20"/>
      <c r="M27" s="20"/>
      <c r="N27" s="20"/>
      <c r="O27" s="21"/>
    </row>
    <row r="28" spans="1:15" x14ac:dyDescent="0.25">
      <c r="D28" s="2"/>
      <c r="G28" s="22"/>
      <c r="H28" s="23"/>
      <c r="I28" s="24"/>
      <c r="J28" s="24"/>
      <c r="K28" s="24"/>
      <c r="L28" s="24"/>
      <c r="M28" s="24"/>
      <c r="N28" s="20"/>
      <c r="O28" s="21"/>
    </row>
    <row r="29" spans="1:15" x14ac:dyDescent="0.25">
      <c r="G29" s="25"/>
      <c r="H29" s="26"/>
      <c r="I29" s="20"/>
      <c r="J29" s="27"/>
      <c r="K29" s="20"/>
      <c r="L29" s="20"/>
      <c r="M29" s="20"/>
      <c r="N29" s="20"/>
      <c r="O29" s="21"/>
    </row>
    <row r="30" spans="1:15" x14ac:dyDescent="0.25">
      <c r="G30" s="25"/>
      <c r="H30" s="26"/>
      <c r="I30" s="20"/>
      <c r="J30" s="27"/>
      <c r="K30" s="20"/>
      <c r="L30" s="14"/>
      <c r="M30" s="20"/>
      <c r="N30" s="20"/>
      <c r="O30" s="21"/>
    </row>
    <row r="31" spans="1:15" x14ac:dyDescent="0.25">
      <c r="G31" s="25"/>
      <c r="H31" s="26"/>
      <c r="I31" s="20"/>
      <c r="J31" s="27"/>
      <c r="K31" s="20"/>
      <c r="L31" s="14"/>
      <c r="M31" s="20"/>
      <c r="N31" s="20"/>
      <c r="O31" s="21"/>
    </row>
    <row r="32" spans="1:15" x14ac:dyDescent="0.25">
      <c r="G32" s="25"/>
      <c r="H32" s="26"/>
      <c r="I32" s="20"/>
      <c r="J32" s="27"/>
      <c r="K32" s="20"/>
      <c r="L32" s="20"/>
      <c r="M32" s="20"/>
      <c r="N32" s="20"/>
      <c r="O32" s="21"/>
    </row>
    <row r="33" spans="7:15" x14ac:dyDescent="0.25">
      <c r="G33" s="28"/>
      <c r="H33" s="29"/>
      <c r="I33" s="30"/>
      <c r="J33" s="31"/>
      <c r="K33" s="30"/>
      <c r="L33" s="30"/>
      <c r="M33" s="30"/>
      <c r="N33" s="30"/>
      <c r="O33" s="32"/>
    </row>
  </sheetData>
  <sheetProtection selectLockedCells="1" selectUnlockedCells="1"/>
  <mergeCells count="2">
    <mergeCell ref="D2:D3"/>
    <mergeCell ref="E2:E3"/>
  </mergeCells>
  <printOptions gridLines="1"/>
  <pageMargins left="0.74791666666666667" right="0.74791666666666667" top="0.98402777777777772" bottom="0.98402777777777772" header="0.5" footer="0.51180555555555551"/>
  <pageSetup paperSize="9" firstPageNumber="0" orientation="landscape" r:id="rId1"/>
  <headerFooter alignWithMargins="0">
    <oddHeader>&amp;L&amp;"Copperplate Gothic Bold,Fet"Andeboda Andra Samfällighetsförening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workbookViewId="0">
      <pane xSplit="5" topLeftCell="H1" activePane="topRight" state="frozen"/>
      <selection pane="topRight" activeCell="K15" sqref="K15"/>
    </sheetView>
  </sheetViews>
  <sheetFormatPr defaultColWidth="9.109375" defaultRowHeight="13.2" x14ac:dyDescent="0.25"/>
  <cols>
    <col min="1" max="1" width="30.109375" style="33" customWidth="1"/>
    <col min="2" max="2" width="6.33203125" style="33" customWidth="1"/>
    <col min="3" max="3" width="5" style="33" customWidth="1"/>
    <col min="4" max="4" width="5.88671875" style="33" customWidth="1"/>
    <col min="5" max="5" width="7.109375" style="33" customWidth="1"/>
    <col min="6" max="7" width="6.109375" style="33" hidden="1" customWidth="1"/>
    <col min="8" max="17" width="6.109375" style="33" customWidth="1"/>
    <col min="18" max="33" width="7.6640625" style="33" customWidth="1"/>
    <col min="34" max="16384" width="9.109375" style="33"/>
  </cols>
  <sheetData>
    <row r="1" spans="1:34" x14ac:dyDescent="0.25">
      <c r="B1" s="33" t="s">
        <v>4</v>
      </c>
      <c r="C1" s="33" t="s">
        <v>5</v>
      </c>
      <c r="D1" s="33" t="s">
        <v>17</v>
      </c>
      <c r="E1" s="33" t="s">
        <v>18</v>
      </c>
      <c r="F1" s="33">
        <v>2013</v>
      </c>
      <c r="G1" s="33">
        <v>2014</v>
      </c>
      <c r="H1" s="33">
        <v>2015</v>
      </c>
      <c r="I1" s="33">
        <v>2016</v>
      </c>
      <c r="J1" s="33">
        <v>2017</v>
      </c>
      <c r="K1" s="33">
        <v>2018</v>
      </c>
      <c r="L1" s="33">
        <v>2019</v>
      </c>
      <c r="M1" s="33">
        <v>2020</v>
      </c>
      <c r="N1" s="33">
        <v>2021</v>
      </c>
      <c r="O1" s="33">
        <v>2022</v>
      </c>
      <c r="P1" s="33">
        <v>2023</v>
      </c>
      <c r="Q1" s="33">
        <v>2024</v>
      </c>
      <c r="R1" s="33">
        <v>2025</v>
      </c>
      <c r="S1" s="33">
        <v>2026</v>
      </c>
      <c r="T1" s="33">
        <v>2027</v>
      </c>
      <c r="U1" s="33">
        <v>2028</v>
      </c>
      <c r="V1" s="33">
        <v>2029</v>
      </c>
      <c r="W1" s="33">
        <v>2030</v>
      </c>
      <c r="X1" s="33">
        <v>2031</v>
      </c>
      <c r="Y1" s="33">
        <v>2032</v>
      </c>
      <c r="Z1" s="33">
        <v>2033</v>
      </c>
      <c r="AA1" s="33">
        <v>2034</v>
      </c>
      <c r="AB1" s="33">
        <v>2035</v>
      </c>
      <c r="AC1" s="33">
        <v>2036</v>
      </c>
      <c r="AD1" s="33">
        <v>2037</v>
      </c>
      <c r="AE1" s="33">
        <v>2038</v>
      </c>
      <c r="AF1" s="33">
        <v>2039</v>
      </c>
      <c r="AG1" s="33">
        <v>2040</v>
      </c>
    </row>
    <row r="2" spans="1:34" x14ac:dyDescent="0.25">
      <c r="A2" s="33" t="s">
        <v>6</v>
      </c>
      <c r="B2" s="33">
        <f>Sammanställning!B4</f>
        <v>20</v>
      </c>
      <c r="C2" s="33">
        <f>Sammanställning!C4</f>
        <v>2025</v>
      </c>
      <c r="D2" s="33">
        <f>Sammanställning!D4</f>
        <v>300</v>
      </c>
      <c r="E2" s="36">
        <f>Sammanställning!E4</f>
        <v>326.08695652173913</v>
      </c>
      <c r="R2" s="33">
        <v>300</v>
      </c>
    </row>
    <row r="3" spans="1:34" x14ac:dyDescent="0.25">
      <c r="A3" s="33" t="s">
        <v>7</v>
      </c>
      <c r="B3" s="33">
        <f>Sammanställning!B5</f>
        <v>30</v>
      </c>
      <c r="C3" s="33">
        <f>Sammanställning!C5</f>
        <v>2035</v>
      </c>
      <c r="D3" s="33">
        <f>Sammanställning!D5</f>
        <v>324</v>
      </c>
      <c r="E3" s="36">
        <f>Sammanställning!E5</f>
        <v>234.78260869565219</v>
      </c>
      <c r="AB3" s="33">
        <v>324</v>
      </c>
    </row>
    <row r="4" spans="1:34" x14ac:dyDescent="0.25">
      <c r="A4" s="33" t="s">
        <v>8</v>
      </c>
      <c r="B4" s="33">
        <f>Sammanställning!B6</f>
        <v>5</v>
      </c>
      <c r="C4" s="33">
        <f>Sammanställning!C6</f>
        <v>2017</v>
      </c>
      <c r="D4" s="33">
        <f>Sammanställning!D6</f>
        <v>5</v>
      </c>
      <c r="E4" s="36">
        <f>Sammanställning!E6</f>
        <v>21.739130434782609</v>
      </c>
      <c r="J4" s="33">
        <v>5</v>
      </c>
      <c r="O4" s="33">
        <v>5</v>
      </c>
      <c r="T4" s="33">
        <v>5</v>
      </c>
      <c r="Y4" s="33">
        <v>5</v>
      </c>
      <c r="AD4" s="33">
        <v>5</v>
      </c>
    </row>
    <row r="5" spans="1:34" x14ac:dyDescent="0.25">
      <c r="A5" s="33" t="s">
        <v>9</v>
      </c>
      <c r="B5" s="33">
        <f>Sammanställning!B7</f>
        <v>40</v>
      </c>
      <c r="C5" s="33">
        <f>Sammanställning!C7</f>
        <v>2018</v>
      </c>
      <c r="D5" s="33">
        <f>Sammanställning!D7</f>
        <v>60</v>
      </c>
      <c r="E5" s="36">
        <f>Sammanställning!E7</f>
        <v>32.608695652173914</v>
      </c>
      <c r="K5" s="33">
        <v>60</v>
      </c>
    </row>
    <row r="6" spans="1:34" x14ac:dyDescent="0.25">
      <c r="A6" s="33" t="s">
        <v>10</v>
      </c>
      <c r="B6" s="33">
        <f>Sammanställning!B8</f>
        <v>10</v>
      </c>
      <c r="C6" s="33">
        <f>Sammanställning!C8</f>
        <v>2020</v>
      </c>
      <c r="D6" s="33">
        <f>Sammanställning!D8</f>
        <v>5</v>
      </c>
      <c r="E6" s="36">
        <f>Sammanställning!E8</f>
        <v>10.869565217391305</v>
      </c>
      <c r="M6" s="33">
        <v>5</v>
      </c>
      <c r="W6" s="33">
        <v>5</v>
      </c>
      <c r="Z6" s="33">
        <v>2</v>
      </c>
    </row>
    <row r="7" spans="1:34" x14ac:dyDescent="0.25">
      <c r="A7" s="33" t="s">
        <v>11</v>
      </c>
      <c r="B7" s="33">
        <f>Sammanställning!B9</f>
        <v>25</v>
      </c>
      <c r="C7" s="33">
        <f>Sammanställning!C9</f>
        <v>2030</v>
      </c>
      <c r="D7" s="33">
        <f>Sammanställning!D9</f>
        <v>30</v>
      </c>
      <c r="E7" s="36">
        <f>Sammanställning!E9</f>
        <v>26.086956521739129</v>
      </c>
      <c r="W7" s="33">
        <v>30</v>
      </c>
    </row>
    <row r="8" spans="1:34" x14ac:dyDescent="0.25">
      <c r="A8" s="33" t="s">
        <v>12</v>
      </c>
      <c r="B8" s="33">
        <f>Sammanställning!B10</f>
        <v>10</v>
      </c>
      <c r="C8" s="33">
        <f>Sammanställning!C10</f>
        <v>2020</v>
      </c>
      <c r="D8" s="33">
        <f>Sammanställning!D10</f>
        <v>5</v>
      </c>
      <c r="E8" s="36">
        <f>Sammanställning!E10</f>
        <v>10.869565217391305</v>
      </c>
      <c r="M8" s="33">
        <v>5</v>
      </c>
      <c r="W8" s="33">
        <v>5</v>
      </c>
      <c r="AG8" s="33">
        <v>5</v>
      </c>
    </row>
    <row r="9" spans="1:34" x14ac:dyDescent="0.25">
      <c r="A9" s="33" t="s">
        <v>13</v>
      </c>
      <c r="B9" s="33">
        <f>Sammanställning!B11</f>
        <v>30</v>
      </c>
      <c r="C9" s="33">
        <f>Sammanställning!C11</f>
        <v>2025</v>
      </c>
      <c r="D9" s="33">
        <f>Sammanställning!D11</f>
        <v>20</v>
      </c>
      <c r="E9" s="36">
        <f>Sammanställning!E11</f>
        <v>14.492753623188404</v>
      </c>
      <c r="R9" s="33">
        <v>20</v>
      </c>
      <c r="AC9" s="33">
        <v>40</v>
      </c>
    </row>
    <row r="10" spans="1:34" x14ac:dyDescent="0.25">
      <c r="A10" s="33" t="s">
        <v>14</v>
      </c>
      <c r="B10" s="33">
        <f>Sammanställning!B12</f>
        <v>30</v>
      </c>
      <c r="C10" s="33">
        <f>Sammanställning!C12</f>
        <v>2030</v>
      </c>
      <c r="D10" s="33">
        <f>Sammanställning!D12</f>
        <v>25</v>
      </c>
      <c r="E10" s="36">
        <f>Sammanställning!E12</f>
        <v>18.115942028985508</v>
      </c>
      <c r="W10" s="33">
        <v>25</v>
      </c>
    </row>
    <row r="11" spans="1:34" x14ac:dyDescent="0.25">
      <c r="A11" s="33" t="s">
        <v>33</v>
      </c>
      <c r="B11" s="33">
        <f>Sammanställning!B13</f>
        <v>40</v>
      </c>
      <c r="C11" s="33">
        <f>Sammanställning!C13</f>
        <v>2026</v>
      </c>
      <c r="D11" s="33">
        <f>Sammanställning!D13</f>
        <v>250</v>
      </c>
      <c r="E11" s="36">
        <f>Sammanställning!E13</f>
        <v>135.86956521739131</v>
      </c>
      <c r="S11" s="33">
        <v>250</v>
      </c>
    </row>
    <row r="12" spans="1:34" x14ac:dyDescent="0.25">
      <c r="A12" s="33" t="s">
        <v>33</v>
      </c>
      <c r="B12" s="33">
        <f>Sammanställning!B14</f>
        <v>10</v>
      </c>
      <c r="C12" s="33">
        <f>Sammanställning!C14</f>
        <v>2021</v>
      </c>
      <c r="D12" s="33">
        <f>Sammanställning!D14</f>
        <v>30</v>
      </c>
      <c r="E12" s="36">
        <f>Sammanställning!E14</f>
        <v>65.217391304347828</v>
      </c>
      <c r="N12" s="33">
        <v>30</v>
      </c>
    </row>
    <row r="13" spans="1:34" customFormat="1" x14ac:dyDescent="0.25">
      <c r="A13" t="s">
        <v>34</v>
      </c>
      <c r="B13" s="33">
        <f>Sammanställning!B15</f>
        <v>5</v>
      </c>
      <c r="C13" s="33">
        <f>Sammanställning!C15</f>
        <v>2020</v>
      </c>
      <c r="D13" s="33">
        <f>Sammanställning!D15</f>
        <v>15</v>
      </c>
      <c r="E13" s="36">
        <f>Sammanställning!E15</f>
        <v>65.217391304347828</v>
      </c>
      <c r="G13" s="39"/>
      <c r="H13" s="24"/>
      <c r="I13" s="24"/>
      <c r="J13" s="24"/>
      <c r="K13" s="20">
        <v>15</v>
      </c>
      <c r="L13" s="24"/>
      <c r="M13" s="24"/>
      <c r="N13" s="24"/>
      <c r="O13" s="24"/>
    </row>
    <row r="14" spans="1:34" customFormat="1" x14ac:dyDescent="0.25">
      <c r="A14" t="s">
        <v>35</v>
      </c>
      <c r="B14" s="33">
        <f>Sammanställning!B16</f>
        <v>5</v>
      </c>
      <c r="C14" s="33">
        <f>Sammanställning!C16</f>
        <v>2018</v>
      </c>
      <c r="D14" s="33">
        <f>Sammanställning!D16</f>
        <v>5</v>
      </c>
      <c r="E14" s="36">
        <f>Sammanställning!E16</f>
        <v>21.739130434782609</v>
      </c>
      <c r="G14" s="39"/>
      <c r="H14" s="24"/>
      <c r="I14" s="24"/>
      <c r="J14" s="24"/>
      <c r="K14" s="24">
        <v>5</v>
      </c>
      <c r="L14" s="24"/>
      <c r="M14" s="24"/>
      <c r="N14" s="24"/>
      <c r="O14" s="24">
        <v>5</v>
      </c>
      <c r="T14">
        <v>5</v>
      </c>
      <c r="Y14">
        <v>5</v>
      </c>
      <c r="AD14">
        <v>5</v>
      </c>
    </row>
    <row r="15" spans="1:34" x14ac:dyDescent="0.25">
      <c r="A15" s="33" t="s">
        <v>19</v>
      </c>
      <c r="F15" s="33">
        <f>SUM(F2:F14)</f>
        <v>0</v>
      </c>
      <c r="G15" s="33">
        <f t="shared" ref="G15:AH15" si="0">SUM(G2:G14)</f>
        <v>0</v>
      </c>
      <c r="H15" s="33">
        <f t="shared" si="0"/>
        <v>0</v>
      </c>
      <c r="I15" s="33">
        <f t="shared" si="0"/>
        <v>0</v>
      </c>
      <c r="J15" s="33">
        <f t="shared" si="0"/>
        <v>5</v>
      </c>
      <c r="K15" s="33">
        <f t="shared" si="0"/>
        <v>80</v>
      </c>
      <c r="L15" s="33">
        <f t="shared" si="0"/>
        <v>0</v>
      </c>
      <c r="M15" s="33">
        <f t="shared" si="0"/>
        <v>10</v>
      </c>
      <c r="N15" s="33">
        <f t="shared" si="0"/>
        <v>30</v>
      </c>
      <c r="O15" s="33">
        <f t="shared" si="0"/>
        <v>10</v>
      </c>
      <c r="P15" s="33">
        <f t="shared" si="0"/>
        <v>0</v>
      </c>
      <c r="Q15" s="33">
        <f t="shared" si="0"/>
        <v>0</v>
      </c>
      <c r="R15" s="33">
        <f t="shared" si="0"/>
        <v>320</v>
      </c>
      <c r="S15" s="33">
        <f t="shared" si="0"/>
        <v>250</v>
      </c>
      <c r="T15" s="33">
        <f t="shared" si="0"/>
        <v>10</v>
      </c>
      <c r="U15" s="33">
        <f t="shared" si="0"/>
        <v>0</v>
      </c>
      <c r="V15" s="33">
        <f t="shared" si="0"/>
        <v>0</v>
      </c>
      <c r="W15" s="33">
        <f t="shared" si="0"/>
        <v>65</v>
      </c>
      <c r="X15" s="33">
        <f t="shared" si="0"/>
        <v>0</v>
      </c>
      <c r="Y15" s="33">
        <f t="shared" si="0"/>
        <v>10</v>
      </c>
      <c r="Z15" s="33">
        <f t="shared" si="0"/>
        <v>2</v>
      </c>
      <c r="AA15" s="33">
        <f t="shared" si="0"/>
        <v>0</v>
      </c>
      <c r="AB15" s="33">
        <f t="shared" si="0"/>
        <v>324</v>
      </c>
      <c r="AC15" s="33">
        <f t="shared" si="0"/>
        <v>40</v>
      </c>
      <c r="AD15" s="33">
        <f t="shared" si="0"/>
        <v>10</v>
      </c>
      <c r="AE15" s="33">
        <f t="shared" si="0"/>
        <v>0</v>
      </c>
      <c r="AF15" s="33">
        <f t="shared" si="0"/>
        <v>0</v>
      </c>
      <c r="AG15" s="33">
        <f t="shared" si="0"/>
        <v>5</v>
      </c>
      <c r="AH15" s="33">
        <f t="shared" si="0"/>
        <v>0</v>
      </c>
    </row>
    <row r="16" spans="1:34" x14ac:dyDescent="0.25">
      <c r="A16" s="33" t="s">
        <v>20</v>
      </c>
      <c r="F16" s="33">
        <f>F15</f>
        <v>0</v>
      </c>
      <c r="G16" s="33">
        <f t="shared" ref="G16:AH16" si="1">G15</f>
        <v>0</v>
      </c>
      <c r="H16" s="33">
        <f t="shared" si="1"/>
        <v>0</v>
      </c>
      <c r="I16" s="33">
        <f t="shared" si="1"/>
        <v>0</v>
      </c>
      <c r="J16" s="33">
        <f t="shared" si="1"/>
        <v>5</v>
      </c>
      <c r="K16" s="33">
        <f t="shared" si="1"/>
        <v>80</v>
      </c>
      <c r="L16" s="33">
        <f t="shared" si="1"/>
        <v>0</v>
      </c>
      <c r="M16" s="33">
        <f t="shared" si="1"/>
        <v>10</v>
      </c>
      <c r="N16" s="33">
        <f t="shared" si="1"/>
        <v>30</v>
      </c>
      <c r="O16" s="33">
        <f t="shared" si="1"/>
        <v>10</v>
      </c>
      <c r="P16" s="33">
        <f t="shared" si="1"/>
        <v>0</v>
      </c>
      <c r="Q16" s="33">
        <f t="shared" si="1"/>
        <v>0</v>
      </c>
      <c r="R16" s="33">
        <f t="shared" si="1"/>
        <v>320</v>
      </c>
      <c r="S16" s="33">
        <f t="shared" si="1"/>
        <v>250</v>
      </c>
      <c r="T16" s="33">
        <f t="shared" si="1"/>
        <v>10</v>
      </c>
      <c r="U16" s="33">
        <f t="shared" si="1"/>
        <v>0</v>
      </c>
      <c r="V16" s="33">
        <f t="shared" si="1"/>
        <v>0</v>
      </c>
      <c r="W16" s="33">
        <f t="shared" si="1"/>
        <v>65</v>
      </c>
      <c r="X16" s="33">
        <f t="shared" si="1"/>
        <v>0</v>
      </c>
      <c r="Y16" s="33">
        <f t="shared" si="1"/>
        <v>10</v>
      </c>
      <c r="Z16" s="33">
        <f t="shared" si="1"/>
        <v>2</v>
      </c>
      <c r="AA16" s="33">
        <f t="shared" si="1"/>
        <v>0</v>
      </c>
      <c r="AB16" s="33">
        <f t="shared" si="1"/>
        <v>324</v>
      </c>
      <c r="AC16" s="33">
        <f t="shared" si="1"/>
        <v>40</v>
      </c>
      <c r="AD16" s="33">
        <f t="shared" si="1"/>
        <v>10</v>
      </c>
      <c r="AE16" s="33">
        <f t="shared" si="1"/>
        <v>0</v>
      </c>
      <c r="AF16" s="33">
        <f t="shared" si="1"/>
        <v>0</v>
      </c>
      <c r="AG16" s="33">
        <f t="shared" si="1"/>
        <v>5</v>
      </c>
      <c r="AH16" s="33">
        <f t="shared" si="1"/>
        <v>0</v>
      </c>
    </row>
    <row r="18" spans="1:33" x14ac:dyDescent="0.25">
      <c r="A18" s="33" t="s">
        <v>21</v>
      </c>
      <c r="F18" s="34">
        <v>800</v>
      </c>
      <c r="G18" s="34">
        <v>800</v>
      </c>
      <c r="H18" s="34">
        <v>800</v>
      </c>
      <c r="I18" s="34">
        <v>800</v>
      </c>
      <c r="J18" s="34">
        <v>800</v>
      </c>
      <c r="K18" s="34">
        <v>800</v>
      </c>
      <c r="L18" s="34">
        <v>800</v>
      </c>
      <c r="M18" s="34">
        <v>800</v>
      </c>
      <c r="N18" s="34">
        <v>800</v>
      </c>
      <c r="O18" s="34">
        <v>800</v>
      </c>
      <c r="P18" s="34">
        <v>800</v>
      </c>
      <c r="Q18" s="34">
        <v>800</v>
      </c>
      <c r="R18" s="34">
        <v>800</v>
      </c>
      <c r="S18" s="34">
        <v>800</v>
      </c>
      <c r="T18" s="34">
        <v>800</v>
      </c>
      <c r="U18" s="34">
        <v>800</v>
      </c>
      <c r="V18" s="34">
        <v>800</v>
      </c>
      <c r="W18" s="34">
        <v>800</v>
      </c>
      <c r="X18" s="34">
        <v>1000</v>
      </c>
      <c r="Y18" s="34">
        <v>1000</v>
      </c>
      <c r="Z18" s="34">
        <v>1000</v>
      </c>
      <c r="AA18" s="34">
        <v>1000</v>
      </c>
      <c r="AB18" s="34">
        <v>1000</v>
      </c>
      <c r="AC18" s="34">
        <v>1000</v>
      </c>
      <c r="AD18" s="34">
        <v>1000</v>
      </c>
      <c r="AE18" s="34">
        <v>1000</v>
      </c>
      <c r="AF18" s="34">
        <v>1000</v>
      </c>
      <c r="AG18" s="34">
        <v>1000</v>
      </c>
    </row>
    <row r="19" spans="1:33" x14ac:dyDescent="0.25">
      <c r="A19" s="33" t="s">
        <v>22</v>
      </c>
      <c r="F19" s="35">
        <f>46*(F18)/1000</f>
        <v>36.799999999999997</v>
      </c>
      <c r="G19" s="35">
        <f t="shared" ref="G19:AG19" si="2">46*(G18)/1000</f>
        <v>36.799999999999997</v>
      </c>
      <c r="H19" s="35">
        <f t="shared" si="2"/>
        <v>36.799999999999997</v>
      </c>
      <c r="I19" s="35">
        <f t="shared" si="2"/>
        <v>36.799999999999997</v>
      </c>
      <c r="J19" s="35">
        <f t="shared" si="2"/>
        <v>36.799999999999997</v>
      </c>
      <c r="K19" s="35">
        <f t="shared" si="2"/>
        <v>36.799999999999997</v>
      </c>
      <c r="L19" s="35">
        <f t="shared" si="2"/>
        <v>36.799999999999997</v>
      </c>
      <c r="M19" s="35">
        <f t="shared" si="2"/>
        <v>36.799999999999997</v>
      </c>
      <c r="N19" s="35">
        <f t="shared" si="2"/>
        <v>36.799999999999997</v>
      </c>
      <c r="O19" s="35">
        <f t="shared" si="2"/>
        <v>36.799999999999997</v>
      </c>
      <c r="P19" s="35">
        <f t="shared" si="2"/>
        <v>36.799999999999997</v>
      </c>
      <c r="Q19" s="35">
        <f t="shared" si="2"/>
        <v>36.799999999999997</v>
      </c>
      <c r="R19" s="35">
        <f t="shared" si="2"/>
        <v>36.799999999999997</v>
      </c>
      <c r="S19" s="35">
        <f t="shared" si="2"/>
        <v>36.799999999999997</v>
      </c>
      <c r="T19" s="35">
        <f t="shared" si="2"/>
        <v>36.799999999999997</v>
      </c>
      <c r="U19" s="35">
        <f t="shared" si="2"/>
        <v>36.799999999999997</v>
      </c>
      <c r="V19" s="35">
        <f t="shared" si="2"/>
        <v>36.799999999999997</v>
      </c>
      <c r="W19" s="35">
        <f t="shared" si="2"/>
        <v>36.799999999999997</v>
      </c>
      <c r="X19" s="35">
        <f t="shared" si="2"/>
        <v>46</v>
      </c>
      <c r="Y19" s="35">
        <f t="shared" si="2"/>
        <v>46</v>
      </c>
      <c r="Z19" s="35">
        <f t="shared" si="2"/>
        <v>46</v>
      </c>
      <c r="AA19" s="35">
        <f t="shared" si="2"/>
        <v>46</v>
      </c>
      <c r="AB19" s="35">
        <f t="shared" si="2"/>
        <v>46</v>
      </c>
      <c r="AC19" s="35">
        <f t="shared" si="2"/>
        <v>46</v>
      </c>
      <c r="AD19" s="35">
        <f t="shared" si="2"/>
        <v>46</v>
      </c>
      <c r="AE19" s="35">
        <f t="shared" si="2"/>
        <v>46</v>
      </c>
      <c r="AF19" s="35">
        <f t="shared" si="2"/>
        <v>46</v>
      </c>
      <c r="AG19" s="35">
        <f t="shared" si="2"/>
        <v>46</v>
      </c>
    </row>
    <row r="20" spans="1:33" x14ac:dyDescent="0.25">
      <c r="A20" s="33" t="s">
        <v>23</v>
      </c>
      <c r="F20" s="35">
        <f>46*F18/1000</f>
        <v>36.799999999999997</v>
      </c>
      <c r="G20" s="35">
        <f t="shared" ref="G20:AG20" si="3">46*G18/1000+F20</f>
        <v>73.599999999999994</v>
      </c>
      <c r="H20" s="35">
        <f t="shared" si="3"/>
        <v>110.39999999999999</v>
      </c>
      <c r="I20" s="35">
        <f t="shared" si="3"/>
        <v>147.19999999999999</v>
      </c>
      <c r="J20" s="35">
        <f t="shared" si="3"/>
        <v>184</v>
      </c>
      <c r="K20" s="35">
        <f t="shared" si="3"/>
        <v>220.8</v>
      </c>
      <c r="L20" s="35">
        <f t="shared" si="3"/>
        <v>257.60000000000002</v>
      </c>
      <c r="M20" s="35">
        <f t="shared" si="3"/>
        <v>294.40000000000003</v>
      </c>
      <c r="N20" s="35">
        <f t="shared" si="3"/>
        <v>331.20000000000005</v>
      </c>
      <c r="O20" s="35">
        <f t="shared" si="3"/>
        <v>368.00000000000006</v>
      </c>
      <c r="P20" s="35">
        <f t="shared" si="3"/>
        <v>404.80000000000007</v>
      </c>
      <c r="Q20" s="35">
        <f t="shared" si="3"/>
        <v>441.60000000000008</v>
      </c>
      <c r="R20" s="35">
        <f>46*R18/1000+Q20</f>
        <v>478.40000000000009</v>
      </c>
      <c r="S20" s="35">
        <f t="shared" si="3"/>
        <v>515.20000000000005</v>
      </c>
      <c r="T20" s="35">
        <f t="shared" si="3"/>
        <v>552</v>
      </c>
      <c r="U20" s="35">
        <f t="shared" si="3"/>
        <v>588.79999999999995</v>
      </c>
      <c r="V20" s="35">
        <f t="shared" si="3"/>
        <v>625.59999999999991</v>
      </c>
      <c r="W20" s="35">
        <f t="shared" si="3"/>
        <v>662.39999999999986</v>
      </c>
      <c r="X20" s="35">
        <f t="shared" si="3"/>
        <v>708.39999999999986</v>
      </c>
      <c r="Y20" s="35">
        <f t="shared" si="3"/>
        <v>754.39999999999986</v>
      </c>
      <c r="Z20" s="35">
        <f t="shared" si="3"/>
        <v>800.39999999999986</v>
      </c>
      <c r="AA20" s="35">
        <f t="shared" si="3"/>
        <v>846.39999999999986</v>
      </c>
      <c r="AB20" s="35">
        <f t="shared" si="3"/>
        <v>892.39999999999986</v>
      </c>
      <c r="AC20" s="35">
        <f t="shared" si="3"/>
        <v>938.39999999999986</v>
      </c>
      <c r="AD20" s="35">
        <f t="shared" si="3"/>
        <v>984.39999999999986</v>
      </c>
      <c r="AE20" s="35">
        <f t="shared" si="3"/>
        <v>1030.3999999999999</v>
      </c>
      <c r="AF20" s="35">
        <f t="shared" si="3"/>
        <v>1076.3999999999999</v>
      </c>
      <c r="AG20" s="35">
        <f t="shared" si="3"/>
        <v>1122.3999999999999</v>
      </c>
    </row>
    <row r="21" spans="1:33" x14ac:dyDescent="0.25">
      <c r="A21" s="33" t="s">
        <v>24</v>
      </c>
      <c r="F21" s="33">
        <f>F19-F15+305</f>
        <v>341.8</v>
      </c>
      <c r="G21" s="33">
        <f>F21+G19-G15</f>
        <v>378.6</v>
      </c>
      <c r="H21" s="33">
        <f t="shared" ref="H21:AG21" si="4">G21+H19-H15</f>
        <v>415.40000000000003</v>
      </c>
      <c r="I21" s="33">
        <f t="shared" si="4"/>
        <v>452.20000000000005</v>
      </c>
      <c r="J21" s="33">
        <f t="shared" si="4"/>
        <v>484.00000000000006</v>
      </c>
      <c r="K21" s="33">
        <f t="shared" si="4"/>
        <v>440.80000000000007</v>
      </c>
      <c r="L21" s="33">
        <f t="shared" si="4"/>
        <v>477.60000000000008</v>
      </c>
      <c r="M21" s="33">
        <f t="shared" si="4"/>
        <v>504.40000000000009</v>
      </c>
      <c r="N21" s="33">
        <f t="shared" si="4"/>
        <v>511.20000000000005</v>
      </c>
      <c r="O21" s="33">
        <f t="shared" si="4"/>
        <v>538</v>
      </c>
      <c r="P21" s="33">
        <f t="shared" si="4"/>
        <v>574.79999999999995</v>
      </c>
      <c r="Q21" s="33">
        <f t="shared" si="4"/>
        <v>611.59999999999991</v>
      </c>
      <c r="R21" s="33">
        <f>Q21+R19-R15</f>
        <v>328.39999999999986</v>
      </c>
      <c r="S21" s="33">
        <f t="shared" si="4"/>
        <v>115.19999999999987</v>
      </c>
      <c r="T21" s="33">
        <f t="shared" si="4"/>
        <v>141.99999999999989</v>
      </c>
      <c r="U21" s="33">
        <f t="shared" si="4"/>
        <v>178.7999999999999</v>
      </c>
      <c r="V21" s="33">
        <f t="shared" si="4"/>
        <v>215.59999999999991</v>
      </c>
      <c r="W21" s="33">
        <f t="shared" si="4"/>
        <v>187.39999999999992</v>
      </c>
      <c r="X21" s="33">
        <f t="shared" si="4"/>
        <v>233.39999999999992</v>
      </c>
      <c r="Y21" s="33">
        <f t="shared" si="4"/>
        <v>269.39999999999992</v>
      </c>
      <c r="Z21" s="33">
        <f t="shared" si="4"/>
        <v>313.39999999999992</v>
      </c>
      <c r="AA21" s="33">
        <f t="shared" si="4"/>
        <v>359.39999999999992</v>
      </c>
      <c r="AB21" s="33">
        <f t="shared" si="4"/>
        <v>81.39999999999992</v>
      </c>
      <c r="AC21" s="33">
        <f t="shared" si="4"/>
        <v>87.39999999999992</v>
      </c>
      <c r="AD21" s="33">
        <f t="shared" si="4"/>
        <v>123.39999999999992</v>
      </c>
      <c r="AE21" s="33">
        <f t="shared" si="4"/>
        <v>169.39999999999992</v>
      </c>
      <c r="AF21" s="33">
        <f t="shared" si="4"/>
        <v>215.39999999999992</v>
      </c>
      <c r="AG21" s="33">
        <f t="shared" si="4"/>
        <v>256.39999999999992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E15" sqref="E15"/>
    </sheetView>
  </sheetViews>
  <sheetFormatPr defaultRowHeight="13.2" x14ac:dyDescent="0.25"/>
  <sheetData>
    <row r="1" spans="1:4" ht="20.399999999999999" x14ac:dyDescent="0.35">
      <c r="A1" s="1" t="s">
        <v>25</v>
      </c>
    </row>
    <row r="2" spans="1:4" x14ac:dyDescent="0.25">
      <c r="D2" s="13" t="s">
        <v>26</v>
      </c>
    </row>
    <row r="3" spans="1:4" x14ac:dyDescent="0.25">
      <c r="A3" t="s">
        <v>27</v>
      </c>
      <c r="D3">
        <v>250</v>
      </c>
    </row>
    <row r="4" spans="1:4" x14ac:dyDescent="0.25">
      <c r="A4" t="s">
        <v>28</v>
      </c>
      <c r="D4">
        <v>50</v>
      </c>
    </row>
    <row r="5" spans="1:4" x14ac:dyDescent="0.25">
      <c r="A5" t="s">
        <v>29</v>
      </c>
      <c r="D5">
        <v>50</v>
      </c>
    </row>
    <row r="6" spans="1:4" x14ac:dyDescent="0.25">
      <c r="A6" t="s">
        <v>30</v>
      </c>
      <c r="D6">
        <v>50</v>
      </c>
    </row>
    <row r="7" spans="1:4" x14ac:dyDescent="0.25">
      <c r="A7" t="s">
        <v>31</v>
      </c>
      <c r="D7">
        <v>150</v>
      </c>
    </row>
    <row r="8" spans="1:4" x14ac:dyDescent="0.25">
      <c r="A8" t="s">
        <v>32</v>
      </c>
      <c r="D8">
        <v>20</v>
      </c>
    </row>
    <row r="9" spans="1:4" x14ac:dyDescent="0.25">
      <c r="D9" s="2">
        <f>SUM(D3:D8)</f>
        <v>570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Sammanställning</vt:lpstr>
      <vt:lpstr>Detaljplan</vt:lpstr>
      <vt:lpstr>Incidentbuffert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</dc:creator>
  <cp:lastModifiedBy>Anneli Petersson</cp:lastModifiedBy>
  <cp:lastPrinted>2013-04-04T16:43:30Z</cp:lastPrinted>
  <dcterms:created xsi:type="dcterms:W3CDTF">2013-04-04T16:42:52Z</dcterms:created>
  <dcterms:modified xsi:type="dcterms:W3CDTF">2017-02-09T09:03:25Z</dcterms:modified>
</cp:coreProperties>
</file>